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BCPROFILE\Folders$\doel\Desktop\"/>
    </mc:Choice>
  </mc:AlternateContent>
  <workbookProtection workbookAlgorithmName="SHA-512" workbookHashValue="Q1sOC+iDz9aRuibayssHdgwjeWlKn2FyaofQ3Zr85tQuz549xiDYKnR5IGcmVl3s/YPLuruFARAek5yheKIT6A==" workbookSaltValue="08Tc70cmnV4+U8LicUu2vw==" workbookSpinCount="100000" lockStructure="1"/>
  <bookViews>
    <workbookView xWindow="0" yWindow="0" windowWidth="15360" windowHeight="9060"/>
  </bookViews>
  <sheets>
    <sheet name="Inputs" sheetId="1" r:id="rId1"/>
    <sheet name="Tables" sheetId="2" state="hidden" r:id="rId2"/>
    <sheet name="Scheme modelling" sheetId="3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3" l="1"/>
  <c r="H9" i="3"/>
  <c r="H8" i="3"/>
  <c r="H7" i="3"/>
  <c r="H6" i="3"/>
  <c r="H5" i="3"/>
  <c r="H4" i="3"/>
  <c r="F10" i="3"/>
  <c r="F9" i="3"/>
  <c r="F8" i="3"/>
  <c r="F7" i="3"/>
  <c r="F6" i="3"/>
  <c r="F5" i="3"/>
  <c r="F4" i="3"/>
  <c r="F8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H206" i="2" l="1"/>
  <c r="C206" i="2"/>
  <c r="H205" i="2"/>
  <c r="C205" i="2"/>
  <c r="H204" i="2"/>
  <c r="C204" i="2"/>
  <c r="H203" i="2"/>
  <c r="C203" i="2"/>
  <c r="H202" i="2"/>
  <c r="C202" i="2"/>
  <c r="H201" i="2"/>
  <c r="C201" i="2"/>
  <c r="H200" i="2"/>
  <c r="C200" i="2"/>
  <c r="H199" i="2"/>
  <c r="C199" i="2"/>
  <c r="H198" i="2"/>
  <c r="C198" i="2"/>
  <c r="H197" i="2"/>
  <c r="C197" i="2"/>
  <c r="H196" i="2"/>
  <c r="C196" i="2"/>
  <c r="H195" i="2"/>
  <c r="C195" i="2"/>
  <c r="H194" i="2"/>
  <c r="C194" i="2"/>
  <c r="H193" i="2"/>
  <c r="C193" i="2"/>
  <c r="H192" i="2"/>
  <c r="C192" i="2"/>
  <c r="H191" i="2"/>
  <c r="C191" i="2"/>
  <c r="H190" i="2"/>
  <c r="C190" i="2"/>
  <c r="H189" i="2"/>
  <c r="C189" i="2"/>
  <c r="H188" i="2"/>
  <c r="C188" i="2"/>
  <c r="H187" i="2"/>
  <c r="C187" i="2"/>
  <c r="H186" i="2"/>
  <c r="C186" i="2"/>
  <c r="H185" i="2"/>
  <c r="C185" i="2"/>
  <c r="H184" i="2"/>
  <c r="C184" i="2"/>
  <c r="H183" i="2"/>
  <c r="C183" i="2"/>
  <c r="H182" i="2"/>
  <c r="C182" i="2"/>
  <c r="H181" i="2"/>
  <c r="C181" i="2"/>
  <c r="H180" i="2"/>
  <c r="C180" i="2"/>
  <c r="H179" i="2"/>
  <c r="C179" i="2"/>
  <c r="H178" i="2"/>
  <c r="C178" i="2"/>
  <c r="H177" i="2"/>
  <c r="C177" i="2"/>
  <c r="H176" i="2"/>
  <c r="C176" i="2"/>
  <c r="H175" i="2"/>
  <c r="C175" i="2"/>
  <c r="H174" i="2"/>
  <c r="C174" i="2"/>
  <c r="H173" i="2"/>
  <c r="C173" i="2"/>
  <c r="H172" i="2"/>
  <c r="C172" i="2"/>
  <c r="H171" i="2"/>
  <c r="C171" i="2"/>
  <c r="H170" i="2"/>
  <c r="C170" i="2"/>
  <c r="H169" i="2"/>
  <c r="C169" i="2"/>
  <c r="H168" i="2"/>
  <c r="C168" i="2"/>
  <c r="H167" i="2"/>
  <c r="C167" i="2"/>
  <c r="H166" i="2"/>
  <c r="C166" i="2"/>
  <c r="H165" i="2"/>
  <c r="C165" i="2"/>
  <c r="H164" i="2"/>
  <c r="C164" i="2"/>
  <c r="H163" i="2"/>
  <c r="C163" i="2"/>
  <c r="H162" i="2"/>
  <c r="C162" i="2"/>
  <c r="H161" i="2"/>
  <c r="C161" i="2"/>
  <c r="H160" i="2"/>
  <c r="C160" i="2"/>
  <c r="H159" i="2"/>
  <c r="C159" i="2"/>
  <c r="H158" i="2"/>
  <c r="C158" i="2"/>
  <c r="H157" i="2"/>
  <c r="C157" i="2"/>
  <c r="H156" i="2"/>
  <c r="C156" i="2"/>
  <c r="H155" i="2"/>
  <c r="C155" i="2"/>
  <c r="H154" i="2"/>
  <c r="C154" i="2"/>
  <c r="H153" i="2"/>
  <c r="C153" i="2"/>
  <c r="H152" i="2"/>
  <c r="C152" i="2"/>
  <c r="H151" i="2"/>
  <c r="C151" i="2"/>
  <c r="H150" i="2"/>
  <c r="C150" i="2"/>
  <c r="H149" i="2"/>
  <c r="C149" i="2"/>
  <c r="H148" i="2"/>
  <c r="C148" i="2"/>
  <c r="H147" i="2"/>
  <c r="C147" i="2"/>
  <c r="H146" i="2"/>
  <c r="C146" i="2"/>
  <c r="H145" i="2"/>
  <c r="C145" i="2"/>
  <c r="H144" i="2"/>
  <c r="C144" i="2"/>
  <c r="H143" i="2"/>
  <c r="C143" i="2"/>
  <c r="H142" i="2"/>
  <c r="C142" i="2"/>
  <c r="H141" i="2"/>
  <c r="C141" i="2"/>
  <c r="H140" i="2"/>
  <c r="C140" i="2"/>
  <c r="H139" i="2"/>
  <c r="C139" i="2"/>
  <c r="H138" i="2"/>
  <c r="C138" i="2"/>
  <c r="H137" i="2"/>
  <c r="C137" i="2"/>
  <c r="H136" i="2"/>
  <c r="C136" i="2"/>
  <c r="H135" i="2"/>
  <c r="C135" i="2"/>
  <c r="H134" i="2"/>
  <c r="C134" i="2"/>
  <c r="H133" i="2"/>
  <c r="C133" i="2"/>
  <c r="H132" i="2"/>
  <c r="C132" i="2"/>
  <c r="H131" i="2"/>
  <c r="C131" i="2"/>
  <c r="H130" i="2"/>
  <c r="C130" i="2"/>
  <c r="H129" i="2"/>
  <c r="C129" i="2"/>
  <c r="H128" i="2"/>
  <c r="C128" i="2"/>
  <c r="H127" i="2"/>
  <c r="C127" i="2"/>
  <c r="H126" i="2"/>
  <c r="C126" i="2"/>
  <c r="H125" i="2"/>
  <c r="C125" i="2"/>
  <c r="H124" i="2"/>
  <c r="C124" i="2"/>
  <c r="H123" i="2"/>
  <c r="C123" i="2"/>
  <c r="H122" i="2"/>
  <c r="C122" i="2"/>
  <c r="H121" i="2"/>
  <c r="C121" i="2"/>
  <c r="H120" i="2"/>
  <c r="C120" i="2"/>
  <c r="H119" i="2"/>
  <c r="C119" i="2"/>
  <c r="H118" i="2"/>
  <c r="C118" i="2"/>
  <c r="H117" i="2"/>
  <c r="C117" i="2"/>
  <c r="H116" i="2"/>
  <c r="C116" i="2"/>
  <c r="H115" i="2"/>
  <c r="C115" i="2"/>
  <c r="H114" i="2"/>
  <c r="C114" i="2"/>
  <c r="H113" i="2"/>
  <c r="C113" i="2"/>
  <c r="H112" i="2"/>
  <c r="C112" i="2"/>
  <c r="H111" i="2"/>
  <c r="C111" i="2"/>
  <c r="H110" i="2"/>
  <c r="C110" i="2"/>
  <c r="H109" i="2"/>
  <c r="C109" i="2"/>
  <c r="H108" i="2"/>
  <c r="C108" i="2"/>
  <c r="H107" i="2" l="1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8" i="2" s="1"/>
  <c r="H9" i="2" l="1"/>
  <c r="H10" i="2" s="1"/>
  <c r="H11" i="2" s="1"/>
  <c r="H12" i="2" s="1"/>
  <c r="H13" i="2" s="1"/>
  <c r="H14" i="2" s="1"/>
  <c r="H15" i="2" s="1"/>
  <c r="H16" i="2" s="1"/>
  <c r="H17" i="2" s="1"/>
  <c r="G10" i="3"/>
  <c r="G6" i="3"/>
  <c r="G8" i="3"/>
  <c r="E10" i="3"/>
  <c r="E9" i="3"/>
  <c r="G9" i="3" s="1"/>
  <c r="E8" i="3"/>
  <c r="E7" i="3"/>
  <c r="G7" i="3" s="1"/>
  <c r="E6" i="3"/>
  <c r="E5" i="3"/>
  <c r="G5" i="3" s="1"/>
  <c r="E4" i="3"/>
  <c r="G4" i="3" s="1"/>
  <c r="C107" i="2" l="1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8" i="2"/>
  <c r="B11" i="3" l="1"/>
  <c r="E13" i="1" l="1"/>
  <c r="C7" i="1"/>
  <c r="G11" i="3"/>
  <c r="H11" i="3"/>
  <c r="C9" i="2"/>
  <c r="C10" i="2" s="1"/>
  <c r="C11" i="2" s="1"/>
  <c r="C12" i="2" s="1"/>
  <c r="F9" i="2"/>
  <c r="F10" i="2" s="1"/>
  <c r="F11" i="2" s="1"/>
  <c r="F12" i="2" s="1"/>
  <c r="F13" i="2" l="1"/>
  <c r="C13" i="2"/>
  <c r="J8" i="2" s="1"/>
  <c r="F14" i="2" l="1"/>
  <c r="F15" i="2" s="1"/>
  <c r="F16" i="2" s="1"/>
  <c r="F17" i="2" s="1"/>
  <c r="J9" i="2" s="1"/>
  <c r="C10" i="1" s="1"/>
  <c r="E10" i="1"/>
  <c r="C14" i="2"/>
  <c r="C15" i="2" s="1"/>
  <c r="C16" i="2" s="1"/>
  <c r="C17" i="2" s="1"/>
  <c r="J10" i="2" l="1"/>
  <c r="C15" i="1" s="1"/>
  <c r="C13" i="1"/>
</calcChain>
</file>

<file path=xl/sharedStrings.xml><?xml version="1.0" encoding="utf-8"?>
<sst xmlns="http://schemas.openxmlformats.org/spreadsheetml/2006/main" count="55" uniqueCount="50">
  <si>
    <t>Units</t>
  </si>
  <si>
    <t>% of OMV</t>
  </si>
  <si>
    <t>Calculator:</t>
  </si>
  <si>
    <t>Value….</t>
  </si>
  <si>
    <t>Average…</t>
  </si>
  <si>
    <t>m2</t>
  </si>
  <si>
    <t>units</t>
  </si>
  <si>
    <t>Area….</t>
  </si>
  <si>
    <t>AH units</t>
  </si>
  <si>
    <t>Policy Requirement:</t>
  </si>
  <si>
    <t>Key Variables:</t>
  </si>
  <si>
    <t>Free land to m2:</t>
  </si>
  <si>
    <t>Free land to OMV:</t>
  </si>
  <si>
    <t>(refer to Reigate &amp; Banstead's model)</t>
  </si>
  <si>
    <t>(refer to Chichester's model)</t>
  </si>
  <si>
    <t>(suggested as Crawley's blended model)</t>
  </si>
  <si>
    <t>Total number of residential units:</t>
  </si>
  <si>
    <t>Total Gross Internal Area (GIA):</t>
  </si>
  <si>
    <t>Total Gross Development Value (GDV):</t>
  </si>
  <si>
    <t>Affordable Housing [on-site/off-site] Calculator</t>
  </si>
  <si>
    <t>m2 tariff</t>
  </si>
  <si>
    <t>Indicative Scheme for modelling purposes only:</t>
  </si>
  <si>
    <t>Unit type</t>
  </si>
  <si>
    <t>Total OMV</t>
  </si>
  <si>
    <t>Total m2</t>
  </si>
  <si>
    <t>£/sqft</t>
  </si>
  <si>
    <t>Studio Flat</t>
  </si>
  <si>
    <t>1b/2p Flat</t>
  </si>
  <si>
    <t>2b/3p Flat</t>
  </si>
  <si>
    <t>2b/4p Flat</t>
  </si>
  <si>
    <t>2b/4p House</t>
  </si>
  <si>
    <t>3b/5p House</t>
  </si>
  <si>
    <t>4b/6p House</t>
  </si>
  <si>
    <t>Number of affordable units applicable:</t>
  </si>
  <si>
    <t>circulation</t>
  </si>
  <si>
    <t>Unit OMV</t>
  </si>
  <si>
    <t>Gross sqft</t>
  </si>
  <si>
    <t>% AH</t>
  </si>
  <si>
    <t>Commuted Payment Due:</t>
  </si>
  <si>
    <t>@</t>
  </si>
  <si>
    <t>p/m2</t>
  </si>
  <si>
    <t>GDV</t>
  </si>
  <si>
    <t>blended rate</t>
  </si>
  <si>
    <t>(*Preferred Option)</t>
  </si>
  <si>
    <t>market value</t>
  </si>
  <si>
    <t>*Option A: Square meter levy</t>
  </si>
  <si>
    <t>Option B: Proportion of sales value</t>
  </si>
  <si>
    <t>Option C: Combination option A &amp; B</t>
  </si>
  <si>
    <t>Market sale value</t>
  </si>
  <si>
    <t>Value Equal to % 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</si>
</sst>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&quot;£&quot;#,##0"/>
    <numFmt numFmtId="166" formatCode="0.0"/>
    <numFmt numFmtId="167" formatCode="&quot;£&quot;#,##0.0"/>
    <numFmt numFmtId="168" formatCode="&quot;£&quot;#,##0.00"/>
  </numFmts>
  <fonts count="8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  <font>
      <sz val="12"/>
      <color theme="1"/>
      <name val="Arial"/>
      <family val="2"/>
    </font>
    <font>
      <b/>
      <u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165" fontId="0" fillId="0" borderId="0" xfId="0" applyNumberFormat="1"/>
    <xf numFmtId="165" fontId="0" fillId="0" borderId="5" xfId="0" applyNumberFormat="1" applyBorder="1"/>
    <xf numFmtId="0" fontId="0" fillId="0" borderId="0" xfId="0" applyBorder="1"/>
    <xf numFmtId="0" fontId="0" fillId="3" borderId="6" xfId="0" applyFill="1" applyBorder="1"/>
    <xf numFmtId="0" fontId="0" fillId="3" borderId="7" xfId="0" applyFill="1" applyBorder="1"/>
    <xf numFmtId="0" fontId="0" fillId="3" borderId="3" xfId="0" applyFill="1" applyBorder="1"/>
    <xf numFmtId="0" fontId="0" fillId="3" borderId="0" xfId="0" applyFill="1" applyBorder="1"/>
    <xf numFmtId="0" fontId="0" fillId="3" borderId="8" xfId="0" applyFill="1" applyBorder="1"/>
    <xf numFmtId="165" fontId="0" fillId="3" borderId="0" xfId="0" applyNumberFormat="1" applyFill="1" applyBorder="1"/>
    <xf numFmtId="0" fontId="0" fillId="3" borderId="4" xfId="0" applyFill="1" applyBorder="1"/>
    <xf numFmtId="0" fontId="0" fillId="3" borderId="9" xfId="0" applyFill="1" applyBorder="1"/>
    <xf numFmtId="0" fontId="0" fillId="3" borderId="10" xfId="0" applyFill="1" applyBorder="1"/>
    <xf numFmtId="0" fontId="0" fillId="4" borderId="0" xfId="0" applyFill="1"/>
    <xf numFmtId="0" fontId="2" fillId="3" borderId="0" xfId="0" applyFont="1" applyFill="1" applyBorder="1"/>
    <xf numFmtId="166" fontId="0" fillId="3" borderId="0" xfId="0" applyNumberFormat="1" applyFill="1" applyBorder="1"/>
    <xf numFmtId="0" fontId="3" fillId="3" borderId="1" xfId="0" applyFont="1" applyFill="1" applyBorder="1"/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4" fillId="0" borderId="0" xfId="0" applyFont="1"/>
    <xf numFmtId="167" fontId="0" fillId="0" borderId="0" xfId="0" applyNumberFormat="1"/>
    <xf numFmtId="165" fontId="0" fillId="0" borderId="2" xfId="0" applyNumberFormat="1" applyBorder="1" applyAlignment="1">
      <alignment horizontal="center"/>
    </xf>
    <xf numFmtId="165" fontId="1" fillId="2" borderId="2" xfId="0" applyNumberFormat="1" applyFont="1" applyFill="1" applyBorder="1"/>
    <xf numFmtId="165" fontId="2" fillId="3" borderId="0" xfId="0" applyNumberFormat="1" applyFont="1" applyFill="1" applyBorder="1" applyAlignment="1">
      <alignment horizontal="center" vertical="center"/>
    </xf>
    <xf numFmtId="164" fontId="0" fillId="4" borderId="12" xfId="0" applyNumberFormat="1" applyFill="1" applyBorder="1" applyAlignment="1">
      <alignment horizontal="center"/>
    </xf>
    <xf numFmtId="0" fontId="5" fillId="0" borderId="0" xfId="0" applyFont="1"/>
    <xf numFmtId="0" fontId="0" fillId="2" borderId="2" xfId="0" applyFill="1" applyBorder="1" applyAlignment="1">
      <alignment horizontal="center"/>
    </xf>
    <xf numFmtId="164" fontId="0" fillId="0" borderId="0" xfId="0" applyNumberFormat="1" applyBorder="1"/>
    <xf numFmtId="9" fontId="1" fillId="3" borderId="0" xfId="0" applyNumberFormat="1" applyFont="1" applyFill="1" applyBorder="1"/>
    <xf numFmtId="165" fontId="1" fillId="3" borderId="0" xfId="0" applyNumberFormat="1" applyFont="1" applyFill="1" applyBorder="1"/>
    <xf numFmtId="0" fontId="0" fillId="0" borderId="2" xfId="0" applyBorder="1"/>
    <xf numFmtId="0" fontId="0" fillId="0" borderId="2" xfId="0" applyBorder="1" applyAlignment="1">
      <alignment horizontal="center"/>
    </xf>
    <xf numFmtId="168" fontId="0" fillId="0" borderId="2" xfId="0" applyNumberForma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4" borderId="14" xfId="0" applyNumberForma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9" fontId="0" fillId="2" borderId="2" xfId="0" applyNumberFormat="1" applyFill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9" fontId="0" fillId="0" borderId="0" xfId="0" applyNumberFormat="1"/>
    <xf numFmtId="0" fontId="1" fillId="4" borderId="0" xfId="0" applyFont="1" applyFill="1" applyBorder="1" applyAlignment="1">
      <alignment horizontal="center"/>
    </xf>
    <xf numFmtId="168" fontId="0" fillId="4" borderId="0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164" fontId="0" fillId="0" borderId="0" xfId="0" applyNumberFormat="1"/>
    <xf numFmtId="0" fontId="1" fillId="3" borderId="2" xfId="0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64" fontId="0" fillId="5" borderId="16" xfId="0" applyNumberFormat="1" applyFill="1" applyBorder="1" applyAlignment="1">
      <alignment horizontal="center"/>
    </xf>
    <xf numFmtId="164" fontId="0" fillId="5" borderId="14" xfId="0" applyNumberFormat="1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165" fontId="0" fillId="5" borderId="2" xfId="0" applyNumberFormat="1" applyFill="1" applyBorder="1" applyAlignment="1">
      <alignment horizontal="center"/>
    </xf>
    <xf numFmtId="9" fontId="0" fillId="5" borderId="2" xfId="0" applyNumberForma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9" fontId="0" fillId="0" borderId="2" xfId="0" applyNumberFormat="1" applyFill="1" applyBorder="1" applyAlignment="1">
      <alignment horizontal="center"/>
    </xf>
    <xf numFmtId="0" fontId="4" fillId="3" borderId="15" xfId="0" applyFont="1" applyFill="1" applyBorder="1"/>
    <xf numFmtId="0" fontId="0" fillId="3" borderId="11" xfId="0" applyFill="1" applyBorder="1"/>
    <xf numFmtId="0" fontId="0" fillId="3" borderId="17" xfId="0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22" xfId="0" applyFill="1" applyBorder="1"/>
    <xf numFmtId="0" fontId="0" fillId="3" borderId="19" xfId="0" applyFill="1" applyBorder="1"/>
    <xf numFmtId="0" fontId="0" fillId="3" borderId="23" xfId="0" applyFill="1" applyBorder="1"/>
    <xf numFmtId="9" fontId="0" fillId="0" borderId="12" xfId="0" applyNumberFormat="1" applyBorder="1" applyAlignment="1">
      <alignment horizontal="center"/>
    </xf>
    <xf numFmtId="0" fontId="1" fillId="3" borderId="3" xfId="0" applyFont="1" applyFill="1" applyBorder="1" applyAlignment="1">
      <alignment vertical="center"/>
    </xf>
    <xf numFmtId="165" fontId="2" fillId="3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top"/>
    </xf>
    <xf numFmtId="165" fontId="2" fillId="3" borderId="5" xfId="0" applyNumberFormat="1" applyFont="1" applyFill="1" applyBorder="1" applyAlignment="1">
      <alignment horizontal="center" vertical="center"/>
    </xf>
    <xf numFmtId="0" fontId="7" fillId="3" borderId="0" xfId="0" applyFont="1" applyFill="1" applyBorder="1"/>
    <xf numFmtId="0" fontId="0" fillId="3" borderId="0" xfId="0" quotePrefix="1" applyFill="1" applyBorder="1"/>
    <xf numFmtId="9" fontId="0" fillId="3" borderId="0" xfId="0" applyNumberFormat="1" applyFill="1" applyBorder="1"/>
    <xf numFmtId="0" fontId="6" fillId="3" borderId="0" xfId="0" applyFont="1" applyFill="1" applyBorder="1" applyAlignment="1">
      <alignment horizontal="right" vertical="top"/>
    </xf>
    <xf numFmtId="0" fontId="0" fillId="3" borderId="0" xfId="0" applyFill="1" applyBorder="1" applyAlignment="1">
      <alignment vertical="top"/>
    </xf>
    <xf numFmtId="0" fontId="0" fillId="0" borderId="0" xfId="0" applyAlignment="1">
      <alignment horizontal="center"/>
    </xf>
    <xf numFmtId="0" fontId="0" fillId="2" borderId="2" xfId="0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165" fontId="1" fillId="6" borderId="2" xfId="0" applyNumberFormat="1" applyFont="1" applyFill="1" applyBorder="1" applyProtection="1">
      <protection locked="0"/>
    </xf>
    <xf numFmtId="9" fontId="1" fillId="6" borderId="2" xfId="0" applyNumberFormat="1" applyFont="1" applyFill="1" applyBorder="1" applyProtection="1">
      <protection locked="0"/>
    </xf>
    <xf numFmtId="9" fontId="6" fillId="0" borderId="17" xfId="0" applyNumberFormat="1" applyFont="1" applyBorder="1" applyAlignment="1">
      <alignment horizontal="center" wrapText="1"/>
    </xf>
    <xf numFmtId="9" fontId="6" fillId="0" borderId="21" xfId="0" applyNumberFormat="1" applyFont="1" applyBorder="1" applyAlignment="1">
      <alignment horizontal="center" wrapText="1"/>
    </xf>
    <xf numFmtId="9" fontId="6" fillId="0" borderId="23" xfId="0" applyNumberFormat="1" applyFont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0" fillId="0" borderId="19" xfId="0" applyBorder="1" applyAlignment="1">
      <alignment horizontal="right"/>
    </xf>
    <xf numFmtId="0" fontId="0" fillId="0" borderId="23" xfId="0" applyBorder="1" applyAlignment="1">
      <alignment horizontal="right"/>
    </xf>
    <xf numFmtId="3" fontId="0" fillId="0" borderId="16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65" fontId="1" fillId="3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Phased</a:t>
            </a:r>
            <a:r>
              <a:rPr lang="en-GB" baseline="0"/>
              <a:t> Affordable Housing Contribution (%OMV)</a:t>
            </a:r>
            <a:endParaRPr lang="en-GB"/>
          </a:p>
        </c:rich>
      </c:tx>
      <c:layout>
        <c:manualLayout>
          <c:xMode val="edge"/>
          <c:yMode val="edge"/>
          <c:x val="0.1525067804024496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399781277340333"/>
          <c:y val="0.17171296296296298"/>
          <c:w val="0.78055774278215229"/>
          <c:h val="0.62271617089530473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Tables!$B$8:$B$27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Tables!$C$8:$C$27</c:f>
              <c:numCache>
                <c:formatCode>0.0%</c:formatCode>
                <c:ptCount val="20"/>
                <c:pt idx="0">
                  <c:v>9.9999999999999992E-2</c:v>
                </c:pt>
                <c:pt idx="1">
                  <c:v>0.11999999999999998</c:v>
                </c:pt>
                <c:pt idx="2">
                  <c:v>0.13999999999999996</c:v>
                </c:pt>
                <c:pt idx="3">
                  <c:v>0.15999999999999995</c:v>
                </c:pt>
                <c:pt idx="4">
                  <c:v>0.17999999999999994</c:v>
                </c:pt>
                <c:pt idx="5">
                  <c:v>0.19999999999999993</c:v>
                </c:pt>
                <c:pt idx="6">
                  <c:v>0.21999999999999992</c:v>
                </c:pt>
                <c:pt idx="7">
                  <c:v>0.23999999999999991</c:v>
                </c:pt>
                <c:pt idx="8">
                  <c:v>0.2599999999999999</c:v>
                </c:pt>
                <c:pt idx="9">
                  <c:v>0.27999999999999992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386728"/>
        <c:axId val="159097840"/>
      </c:scatterChart>
      <c:valAx>
        <c:axId val="159386728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Total Residential Units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097840"/>
        <c:crosses val="autoZero"/>
        <c:crossBetween val="midCat"/>
      </c:valAx>
      <c:valAx>
        <c:axId val="15909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Land Tariff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86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Phased</a:t>
            </a:r>
            <a:r>
              <a:rPr lang="en-US" baseline="0"/>
              <a:t> Affordable Housing Contribution (£ p/m2)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Tables!$E$8:$E$27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Tables!$F$8:$F$27</c:f>
              <c:numCache>
                <c:formatCode>"£"#,##0</c:formatCode>
                <c:ptCount val="20"/>
                <c:pt idx="0" formatCode="&quot;£&quot;#,##0.00">
                  <c:v>116.66666666666667</c:v>
                </c:pt>
                <c:pt idx="1">
                  <c:v>140</c:v>
                </c:pt>
                <c:pt idx="2">
                  <c:v>163.33333333333331</c:v>
                </c:pt>
                <c:pt idx="3">
                  <c:v>186.66666666666663</c:v>
                </c:pt>
                <c:pt idx="4">
                  <c:v>209.99999999999994</c:v>
                </c:pt>
                <c:pt idx="5">
                  <c:v>233.33333333333326</c:v>
                </c:pt>
                <c:pt idx="6">
                  <c:v>256.66666666666657</c:v>
                </c:pt>
                <c:pt idx="7">
                  <c:v>279.99999999999989</c:v>
                </c:pt>
                <c:pt idx="8">
                  <c:v>303.3333333333332</c:v>
                </c:pt>
                <c:pt idx="9">
                  <c:v>326.66666666666652</c:v>
                </c:pt>
                <c:pt idx="10">
                  <c:v>350</c:v>
                </c:pt>
                <c:pt idx="11">
                  <c:v>350</c:v>
                </c:pt>
                <c:pt idx="12">
                  <c:v>350</c:v>
                </c:pt>
                <c:pt idx="13">
                  <c:v>350</c:v>
                </c:pt>
                <c:pt idx="14">
                  <c:v>350</c:v>
                </c:pt>
                <c:pt idx="15">
                  <c:v>350</c:v>
                </c:pt>
                <c:pt idx="16">
                  <c:v>350</c:v>
                </c:pt>
                <c:pt idx="17">
                  <c:v>350</c:v>
                </c:pt>
                <c:pt idx="18">
                  <c:v>350</c:v>
                </c:pt>
                <c:pt idx="19">
                  <c:v>350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276520"/>
        <c:axId val="159274920"/>
      </c:barChart>
      <c:catAx>
        <c:axId val="1592765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Residential</a:t>
                </a:r>
                <a:r>
                  <a:rPr lang="en-US" baseline="0"/>
                  <a:t> Units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274920"/>
        <c:crosses val="autoZero"/>
        <c:auto val="1"/>
        <c:lblAlgn val="ctr"/>
        <c:lblOffset val="100"/>
        <c:noMultiLvlLbl val="0"/>
      </c:catAx>
      <c:valAx>
        <c:axId val="159274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M2 Tariff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£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276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147637</xdr:colOff>
      <xdr:row>12</xdr:row>
      <xdr:rowOff>42862</xdr:rowOff>
    </xdr:from>
    <xdr:to>
      <xdr:col>14</xdr:col>
      <xdr:colOff>557212</xdr:colOff>
      <xdr:row>27</xdr:row>
      <xdr:rowOff>71437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154781</xdr:colOff>
      <xdr:row>27</xdr:row>
      <xdr:rowOff>128587</xdr:rowOff>
    </xdr:from>
    <xdr:to>
      <xdr:col>14</xdr:col>
      <xdr:colOff>564356</xdr:colOff>
      <xdr:row>42</xdr:row>
      <xdr:rowOff>154780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zoomScale="130" zoomScaleNormal="130" workbookViewId="0">
      <selection activeCell="C3" sqref="C3"/>
    </sheetView>
  </sheetViews>
  <sheetFormatPr defaultRowHeight="14.25" x14ac:dyDescent="0.2"/>
  <cols>
    <col min="1" max="1" width="3.375" customWidth="1"/>
    <col min="2" max="2" width="41.625" customWidth="1"/>
    <col min="3" max="3" width="16.75" customWidth="1"/>
    <col min="4" max="4" width="3" customWidth="1"/>
    <col min="5" max="5" width="5.75" customWidth="1"/>
    <col min="6" max="6" width="6.5" customWidth="1"/>
    <col min="14" max="14" width="10.5" customWidth="1"/>
  </cols>
  <sheetData>
    <row r="1" spans="1:16" ht="15.75" x14ac:dyDescent="0.25">
      <c r="A1" s="16" t="s">
        <v>19</v>
      </c>
      <c r="B1" s="4"/>
      <c r="C1" s="4"/>
      <c r="D1" s="4"/>
      <c r="E1" s="4"/>
      <c r="F1" s="5"/>
    </row>
    <row r="2" spans="1:16" x14ac:dyDescent="0.2">
      <c r="A2" s="6"/>
      <c r="B2" s="7"/>
      <c r="C2" s="7"/>
      <c r="D2" s="7"/>
      <c r="E2" s="7"/>
      <c r="F2" s="8"/>
      <c r="P2" s="3"/>
    </row>
    <row r="3" spans="1:16" x14ac:dyDescent="0.2">
      <c r="A3" s="6"/>
      <c r="B3" s="7" t="s">
        <v>16</v>
      </c>
      <c r="C3" s="86">
        <v>0</v>
      </c>
      <c r="D3" s="7" t="s">
        <v>6</v>
      </c>
      <c r="E3" s="7"/>
      <c r="F3" s="8"/>
      <c r="P3" s="28"/>
    </row>
    <row r="4" spans="1:16" x14ac:dyDescent="0.2">
      <c r="A4" s="6"/>
      <c r="B4" s="7" t="s">
        <v>17</v>
      </c>
      <c r="C4" s="87">
        <v>0</v>
      </c>
      <c r="D4" s="7" t="s">
        <v>5</v>
      </c>
      <c r="E4" s="7"/>
      <c r="F4" s="8"/>
      <c r="H4" s="85"/>
      <c r="P4" s="28"/>
    </row>
    <row r="5" spans="1:16" x14ac:dyDescent="0.2">
      <c r="A5" s="6"/>
      <c r="B5" s="7" t="s">
        <v>18</v>
      </c>
      <c r="C5" s="88">
        <v>0</v>
      </c>
      <c r="D5" s="7" t="s">
        <v>44</v>
      </c>
      <c r="E5" s="9"/>
      <c r="F5" s="8"/>
      <c r="G5" s="1"/>
      <c r="P5" s="28"/>
    </row>
    <row r="6" spans="1:16" x14ac:dyDescent="0.2">
      <c r="A6" s="6"/>
      <c r="B6" s="7"/>
      <c r="C6" s="9"/>
      <c r="D6" s="84"/>
      <c r="E6" s="7"/>
      <c r="F6" s="8"/>
      <c r="P6" s="28"/>
    </row>
    <row r="7" spans="1:16" x14ac:dyDescent="0.2">
      <c r="A7" s="6"/>
      <c r="B7" s="7" t="s">
        <v>33</v>
      </c>
      <c r="C7" s="15">
        <f>C3*Tables!E5</f>
        <v>0</v>
      </c>
      <c r="D7" s="7" t="s">
        <v>8</v>
      </c>
      <c r="E7" s="7"/>
      <c r="F7" s="8"/>
      <c r="P7" s="28"/>
    </row>
    <row r="8" spans="1:16" x14ac:dyDescent="0.2">
      <c r="A8" s="6"/>
      <c r="B8" s="7"/>
      <c r="C8" s="15"/>
      <c r="D8" s="7"/>
      <c r="E8" s="7"/>
      <c r="F8" s="8"/>
      <c r="P8" s="28"/>
    </row>
    <row r="9" spans="1:16" ht="18.75" customHeight="1" x14ac:dyDescent="0.25">
      <c r="A9" s="6"/>
      <c r="B9" s="80" t="s">
        <v>38</v>
      </c>
      <c r="C9" s="7"/>
      <c r="D9" s="7"/>
      <c r="E9" s="7"/>
      <c r="F9" s="8"/>
      <c r="P9" s="28"/>
    </row>
    <row r="10" spans="1:16" ht="18.75" thickBot="1" x14ac:dyDescent="0.3">
      <c r="A10" s="76"/>
      <c r="B10" s="14" t="s">
        <v>45</v>
      </c>
      <c r="C10" s="79" t="e">
        <f>Tables!J9</f>
        <v>#N/A</v>
      </c>
      <c r="D10" s="81" t="s">
        <v>39</v>
      </c>
      <c r="E10" s="9" t="e">
        <f>VLOOKUP(C3,Tables!$E:$F,2,FALSE)</f>
        <v>#N/A</v>
      </c>
      <c r="F10" s="8" t="s">
        <v>40</v>
      </c>
      <c r="P10" s="3"/>
    </row>
    <row r="11" spans="1:16" ht="15" customHeight="1" thickTop="1" x14ac:dyDescent="0.2">
      <c r="A11" s="76"/>
      <c r="B11" s="83" t="s">
        <v>43</v>
      </c>
      <c r="C11" s="24"/>
      <c r="D11" s="81"/>
      <c r="E11" s="9"/>
      <c r="F11" s="8"/>
      <c r="P11" s="3"/>
    </row>
    <row r="12" spans="1:16" ht="10.5" customHeight="1" x14ac:dyDescent="0.2">
      <c r="A12" s="76"/>
      <c r="B12" s="78"/>
      <c r="C12" s="77"/>
      <c r="D12" s="7"/>
      <c r="E12" s="7"/>
      <c r="F12" s="8"/>
      <c r="I12" s="1"/>
    </row>
    <row r="13" spans="1:16" ht="18.75" thickBot="1" x14ac:dyDescent="0.3">
      <c r="A13" s="62"/>
      <c r="B13" s="14" t="s">
        <v>46</v>
      </c>
      <c r="C13" s="79" t="e">
        <f>Tables!J8</f>
        <v>#N/A</v>
      </c>
      <c r="D13" s="81" t="s">
        <v>39</v>
      </c>
      <c r="E13" s="82" t="e">
        <f>VLOOKUP(C3,Tables!$B:$C,2,FALSE)</f>
        <v>#N/A</v>
      </c>
      <c r="F13" s="8" t="s">
        <v>41</v>
      </c>
      <c r="I13" s="1"/>
    </row>
    <row r="14" spans="1:16" ht="18.75" thickTop="1" x14ac:dyDescent="0.25">
      <c r="A14" s="62"/>
      <c r="B14" s="14"/>
      <c r="C14" s="24"/>
      <c r="D14" s="7"/>
      <c r="E14" s="7"/>
      <c r="F14" s="8"/>
      <c r="I14" s="1"/>
    </row>
    <row r="15" spans="1:16" ht="18.75" thickBot="1" x14ac:dyDescent="0.3">
      <c r="A15" s="62"/>
      <c r="B15" s="14" t="s">
        <v>47</v>
      </c>
      <c r="C15" s="79" t="e">
        <f>Tables!J10</f>
        <v>#N/A</v>
      </c>
      <c r="D15" s="7" t="s">
        <v>39</v>
      </c>
      <c r="E15" s="7" t="s">
        <v>42</v>
      </c>
      <c r="F15" s="8"/>
      <c r="I15" s="1"/>
    </row>
    <row r="16" spans="1:16" ht="18.75" thickTop="1" x14ac:dyDescent="0.25">
      <c r="A16" s="62"/>
      <c r="B16" s="14"/>
      <c r="C16" s="24"/>
      <c r="D16" s="7"/>
      <c r="E16" s="7"/>
      <c r="F16" s="8"/>
      <c r="I16" s="1"/>
    </row>
    <row r="17" spans="1:6" ht="15" thickBot="1" x14ac:dyDescent="0.25">
      <c r="A17" s="10"/>
      <c r="B17" s="11"/>
      <c r="C17" s="11"/>
      <c r="D17" s="11"/>
      <c r="E17" s="11"/>
      <c r="F17" s="12"/>
    </row>
    <row r="19" spans="1:6" x14ac:dyDescent="0.2">
      <c r="A19" s="26"/>
    </row>
  </sheetData>
  <sheetProtection algorithmName="SHA-512" hashValue="MEQazHkeaq20/WWaze1R4anJwP1K+IXgwqwed0MCuuATB2IGyOuO3RP3QShFFd+jEHHKk/MZWHBTzPE5g9yxMg==" saltValue="FkOrwpLlOjTOtLw4+ibYT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6"/>
  <sheetViews>
    <sheetView zoomScale="80" zoomScaleNormal="80" workbookViewId="0">
      <selection activeCell="E2" sqref="E2"/>
    </sheetView>
  </sheetViews>
  <sheetFormatPr defaultRowHeight="14.25" x14ac:dyDescent="0.2"/>
  <cols>
    <col min="1" max="1" width="8" customWidth="1"/>
    <col min="3" max="3" width="11.25" customWidth="1"/>
    <col min="4" max="4" width="2.375" style="13" customWidth="1"/>
    <col min="6" max="6" width="11.125" customWidth="1"/>
    <col min="7" max="7" width="2.625" customWidth="1"/>
    <col min="8" max="8" width="9.125" style="49" customWidth="1"/>
    <col min="10" max="10" width="14.125" customWidth="1"/>
    <col min="11" max="11" width="4.5" customWidth="1"/>
  </cols>
  <sheetData>
    <row r="1" spans="2:17" ht="15" x14ac:dyDescent="0.25">
      <c r="B1" s="67" t="s">
        <v>10</v>
      </c>
      <c r="C1" s="68"/>
      <c r="D1" s="68"/>
      <c r="E1" s="68"/>
      <c r="F1" s="69"/>
      <c r="G1" s="94"/>
      <c r="H1" s="91" t="s">
        <v>49</v>
      </c>
    </row>
    <row r="2" spans="2:17" ht="15" x14ac:dyDescent="0.25">
      <c r="B2" s="70" t="s">
        <v>11</v>
      </c>
      <c r="C2" s="7"/>
      <c r="D2" s="30"/>
      <c r="E2" s="89">
        <v>350</v>
      </c>
      <c r="F2" s="71"/>
      <c r="G2" s="95"/>
      <c r="H2" s="92"/>
    </row>
    <row r="3" spans="2:17" ht="15" customHeight="1" x14ac:dyDescent="0.25">
      <c r="B3" s="70" t="s">
        <v>12</v>
      </c>
      <c r="C3" s="7"/>
      <c r="D3" s="29"/>
      <c r="E3" s="90">
        <v>0.3</v>
      </c>
      <c r="F3" s="71"/>
      <c r="G3" s="95"/>
      <c r="H3" s="92"/>
    </row>
    <row r="4" spans="2:17" ht="15" customHeight="1" x14ac:dyDescent="0.2">
      <c r="B4" s="97"/>
      <c r="C4" s="98"/>
      <c r="D4" s="98"/>
      <c r="E4" s="98"/>
      <c r="F4" s="99"/>
      <c r="G4" s="95"/>
      <c r="H4" s="92"/>
    </row>
    <row r="5" spans="2:17" ht="15" customHeight="1" x14ac:dyDescent="0.25">
      <c r="B5" s="70" t="s">
        <v>9</v>
      </c>
      <c r="C5" s="7"/>
      <c r="D5" s="29"/>
      <c r="E5" s="90">
        <v>0.4</v>
      </c>
      <c r="F5" s="71"/>
      <c r="G5" s="95"/>
      <c r="H5" s="92"/>
    </row>
    <row r="6" spans="2:17" ht="14.25" customHeight="1" x14ac:dyDescent="0.2">
      <c r="B6" s="72"/>
      <c r="C6" s="73"/>
      <c r="D6" s="73"/>
      <c r="E6" s="73"/>
      <c r="F6" s="74"/>
      <c r="G6" s="96"/>
      <c r="H6" s="93"/>
    </row>
    <row r="7" spans="2:17" ht="15" x14ac:dyDescent="0.25">
      <c r="B7" s="44" t="s">
        <v>0</v>
      </c>
      <c r="C7" s="43" t="s">
        <v>1</v>
      </c>
      <c r="D7" s="45"/>
      <c r="E7" s="46" t="s">
        <v>0</v>
      </c>
      <c r="F7" s="44" t="s">
        <v>20</v>
      </c>
      <c r="G7" s="50"/>
      <c r="H7" s="75" t="s">
        <v>37</v>
      </c>
      <c r="I7" s="20" t="s">
        <v>2</v>
      </c>
      <c r="M7" s="3"/>
      <c r="N7" s="17"/>
      <c r="O7" s="3"/>
      <c r="P7" s="3"/>
      <c r="Q7" s="3"/>
    </row>
    <row r="8" spans="2:17" x14ac:dyDescent="0.2">
      <c r="B8" s="32">
        <v>1</v>
      </c>
      <c r="C8" s="40">
        <f>E3/3</f>
        <v>9.9999999999999992E-2</v>
      </c>
      <c r="D8" s="42"/>
      <c r="E8" s="41">
        <v>1</v>
      </c>
      <c r="F8" s="33">
        <f>E2/3</f>
        <v>116.66666666666667</v>
      </c>
      <c r="G8" s="51"/>
      <c r="H8" s="48">
        <f>H18*0.33333</f>
        <v>0.13333200000000001</v>
      </c>
      <c r="I8" t="s">
        <v>3</v>
      </c>
      <c r="J8" s="1" t="e">
        <f>(Inputs!C5*E5)*VLOOKUP(Inputs!C3,$B:$C,2,FALSE)</f>
        <v>#N/A</v>
      </c>
      <c r="L8" t="s">
        <v>13</v>
      </c>
      <c r="M8" s="18"/>
      <c r="N8" s="17"/>
      <c r="O8" s="19"/>
      <c r="P8" s="18"/>
      <c r="Q8" s="18"/>
    </row>
    <row r="9" spans="2:17" x14ac:dyDescent="0.2">
      <c r="B9" s="32">
        <v>2</v>
      </c>
      <c r="C9" s="40">
        <f>C8*1.2</f>
        <v>0.11999999999999998</v>
      </c>
      <c r="D9" s="42"/>
      <c r="E9" s="41">
        <v>2</v>
      </c>
      <c r="F9" s="22">
        <f>F8*1.2</f>
        <v>140</v>
      </c>
      <c r="G9" s="52"/>
      <c r="H9" s="48">
        <f>H8*1.2</f>
        <v>0.15999840000000001</v>
      </c>
      <c r="I9" t="s">
        <v>7</v>
      </c>
      <c r="J9" s="1" t="e">
        <f>(Inputs!C4)*VLOOKUP(Inputs!C3,$E:$F,2,FALSE)</f>
        <v>#N/A</v>
      </c>
      <c r="L9" t="s">
        <v>14</v>
      </c>
      <c r="M9" s="18"/>
      <c r="N9" s="17"/>
      <c r="O9" s="19"/>
      <c r="P9" s="18"/>
      <c r="Q9" s="18"/>
    </row>
    <row r="10" spans="2:17" ht="15" thickBot="1" x14ac:dyDescent="0.25">
      <c r="B10" s="32">
        <v>3</v>
      </c>
      <c r="C10" s="40">
        <f>(C$8*1.2)+(C9-C$8)</f>
        <v>0.13999999999999996</v>
      </c>
      <c r="D10" s="42"/>
      <c r="E10" s="41">
        <v>3</v>
      </c>
      <c r="F10" s="22">
        <f>(F$8*1.2)+(F9-F$8)</f>
        <v>163.33333333333331</v>
      </c>
      <c r="G10" s="52"/>
      <c r="H10" s="48">
        <f t="shared" ref="H10:H17" si="0">(H$8*1.2)+(H9-H$8)</f>
        <v>0.18666480000000002</v>
      </c>
      <c r="I10" t="s">
        <v>4</v>
      </c>
      <c r="J10" s="2" t="e">
        <f>(J8+J9)/2</f>
        <v>#N/A</v>
      </c>
      <c r="L10" t="s">
        <v>15</v>
      </c>
      <c r="M10" s="18"/>
      <c r="N10" s="17"/>
      <c r="O10" s="19"/>
      <c r="P10" s="18"/>
      <c r="Q10" s="18"/>
    </row>
    <row r="11" spans="2:17" ht="15" thickTop="1" x14ac:dyDescent="0.2">
      <c r="B11" s="32">
        <v>4</v>
      </c>
      <c r="C11" s="40">
        <f t="shared" ref="C11:C17" si="1">(C$8*1.2)+(C10-C$8)</f>
        <v>0.15999999999999995</v>
      </c>
      <c r="D11" s="42"/>
      <c r="E11" s="41">
        <v>4</v>
      </c>
      <c r="F11" s="22">
        <f t="shared" ref="F11:F17" si="2">(F$8*1.2)+(F10-F$8)</f>
        <v>186.66666666666663</v>
      </c>
      <c r="G11" s="52"/>
      <c r="H11" s="48">
        <f t="shared" si="0"/>
        <v>0.21333120000000003</v>
      </c>
      <c r="J11" s="1"/>
      <c r="M11" s="18"/>
      <c r="N11" s="17"/>
      <c r="O11" s="19"/>
      <c r="P11" s="18"/>
      <c r="Q11" s="18"/>
    </row>
    <row r="12" spans="2:17" x14ac:dyDescent="0.2">
      <c r="B12" s="32">
        <v>5</v>
      </c>
      <c r="C12" s="40">
        <f t="shared" si="1"/>
        <v>0.17999999999999994</v>
      </c>
      <c r="D12" s="42"/>
      <c r="E12" s="41">
        <v>5</v>
      </c>
      <c r="F12" s="22">
        <f t="shared" si="2"/>
        <v>209.99999999999994</v>
      </c>
      <c r="G12" s="52"/>
      <c r="H12" s="48">
        <f t="shared" si="0"/>
        <v>0.23999760000000003</v>
      </c>
      <c r="M12" s="18"/>
      <c r="N12" s="17"/>
      <c r="O12" s="19"/>
      <c r="P12" s="18"/>
      <c r="Q12" s="18"/>
    </row>
    <row r="13" spans="2:17" x14ac:dyDescent="0.2">
      <c r="B13" s="32">
        <v>6</v>
      </c>
      <c r="C13" s="40">
        <f t="shared" si="1"/>
        <v>0.19999999999999993</v>
      </c>
      <c r="D13" s="42"/>
      <c r="E13" s="41">
        <v>6</v>
      </c>
      <c r="F13" s="22">
        <f t="shared" si="2"/>
        <v>233.33333333333326</v>
      </c>
      <c r="G13" s="52"/>
      <c r="H13" s="48">
        <f t="shared" si="0"/>
        <v>0.26666400000000001</v>
      </c>
      <c r="M13" s="18"/>
      <c r="N13" s="17"/>
      <c r="O13" s="19"/>
      <c r="P13" s="18"/>
      <c r="Q13" s="18"/>
    </row>
    <row r="14" spans="2:17" x14ac:dyDescent="0.2">
      <c r="B14" s="32">
        <v>7</v>
      </c>
      <c r="C14" s="40">
        <f t="shared" si="1"/>
        <v>0.21999999999999992</v>
      </c>
      <c r="D14" s="42"/>
      <c r="E14" s="41">
        <v>7</v>
      </c>
      <c r="F14" s="22">
        <f t="shared" si="2"/>
        <v>256.66666666666657</v>
      </c>
      <c r="G14" s="52"/>
      <c r="H14" s="48">
        <f t="shared" si="0"/>
        <v>0.29333039999999999</v>
      </c>
      <c r="L14" s="1"/>
      <c r="M14" s="18"/>
      <c r="N14" s="17"/>
      <c r="O14" s="19"/>
      <c r="P14" s="18"/>
      <c r="Q14" s="18"/>
    </row>
    <row r="15" spans="2:17" x14ac:dyDescent="0.2">
      <c r="B15" s="32">
        <v>8</v>
      </c>
      <c r="C15" s="40">
        <f t="shared" si="1"/>
        <v>0.23999999999999991</v>
      </c>
      <c r="D15" s="42"/>
      <c r="E15" s="41">
        <v>8</v>
      </c>
      <c r="F15" s="22">
        <f t="shared" si="2"/>
        <v>279.99999999999989</v>
      </c>
      <c r="G15" s="52"/>
      <c r="H15" s="48">
        <f t="shared" si="0"/>
        <v>0.31999679999999997</v>
      </c>
      <c r="L15" s="21"/>
      <c r="M15" s="18"/>
      <c r="N15" s="17"/>
      <c r="O15" s="19"/>
      <c r="P15" s="18"/>
      <c r="Q15" s="18"/>
    </row>
    <row r="16" spans="2:17" x14ac:dyDescent="0.2">
      <c r="B16" s="32">
        <v>9</v>
      </c>
      <c r="C16" s="40">
        <f t="shared" si="1"/>
        <v>0.2599999999999999</v>
      </c>
      <c r="D16" s="42"/>
      <c r="E16" s="41">
        <v>9</v>
      </c>
      <c r="F16" s="22">
        <f t="shared" si="2"/>
        <v>303.3333333333332</v>
      </c>
      <c r="G16" s="52"/>
      <c r="H16" s="48">
        <f t="shared" si="0"/>
        <v>0.34666319999999995</v>
      </c>
      <c r="L16" s="21"/>
      <c r="M16" s="18"/>
      <c r="N16" s="17"/>
      <c r="O16" s="19"/>
      <c r="P16" s="18"/>
      <c r="Q16" s="18"/>
    </row>
    <row r="17" spans="2:17" x14ac:dyDescent="0.2">
      <c r="B17" s="32">
        <v>10</v>
      </c>
      <c r="C17" s="40">
        <f t="shared" si="1"/>
        <v>0.27999999999999992</v>
      </c>
      <c r="D17" s="42"/>
      <c r="E17" s="41">
        <v>10</v>
      </c>
      <c r="F17" s="22">
        <f t="shared" si="2"/>
        <v>326.66666666666652</v>
      </c>
      <c r="G17" s="52"/>
      <c r="H17" s="48">
        <f t="shared" si="0"/>
        <v>0.37332959999999993</v>
      </c>
      <c r="L17" s="21"/>
      <c r="M17" s="18"/>
      <c r="N17" s="17"/>
      <c r="O17" s="19"/>
      <c r="P17" s="18"/>
      <c r="Q17" s="18"/>
    </row>
    <row r="18" spans="2:17" x14ac:dyDescent="0.2">
      <c r="B18" s="56">
        <v>11</v>
      </c>
      <c r="C18" s="57">
        <f>E$3</f>
        <v>0.3</v>
      </c>
      <c r="D18" s="58"/>
      <c r="E18" s="59">
        <v>11</v>
      </c>
      <c r="F18" s="60">
        <f>E2</f>
        <v>350</v>
      </c>
      <c r="G18" s="52"/>
      <c r="H18" s="61">
        <f t="shared" ref="H18:H49" si="3">E$5</f>
        <v>0.4</v>
      </c>
      <c r="L18" s="21"/>
      <c r="M18" s="18"/>
      <c r="N18" s="17"/>
      <c r="O18" s="19"/>
      <c r="P18" s="18"/>
      <c r="Q18" s="18"/>
    </row>
    <row r="19" spans="2:17" x14ac:dyDescent="0.2">
      <c r="B19" s="32">
        <v>12</v>
      </c>
      <c r="C19" s="40">
        <f t="shared" ref="C19:C82" si="4">E$3</f>
        <v>0.3</v>
      </c>
      <c r="D19" s="42"/>
      <c r="E19" s="41">
        <v>12</v>
      </c>
      <c r="F19" s="22">
        <f>E$2</f>
        <v>350</v>
      </c>
      <c r="G19" s="52"/>
      <c r="H19" s="48">
        <f t="shared" si="3"/>
        <v>0.4</v>
      </c>
      <c r="L19" s="21"/>
      <c r="M19" s="3"/>
      <c r="N19" s="3"/>
      <c r="O19" s="3"/>
      <c r="P19" s="3"/>
      <c r="Q19" s="3"/>
    </row>
    <row r="20" spans="2:17" x14ac:dyDescent="0.2">
      <c r="B20" s="32">
        <v>13</v>
      </c>
      <c r="C20" s="40">
        <f t="shared" si="4"/>
        <v>0.3</v>
      </c>
      <c r="D20" s="42"/>
      <c r="E20" s="41">
        <v>13</v>
      </c>
      <c r="F20" s="22">
        <f t="shared" ref="F20:F83" si="5">E$2</f>
        <v>350</v>
      </c>
      <c r="G20" s="52"/>
      <c r="H20" s="48">
        <f t="shared" si="3"/>
        <v>0.4</v>
      </c>
      <c r="L20" s="21"/>
    </row>
    <row r="21" spans="2:17" x14ac:dyDescent="0.2">
      <c r="B21" s="32">
        <v>14</v>
      </c>
      <c r="C21" s="40">
        <f t="shared" si="4"/>
        <v>0.3</v>
      </c>
      <c r="D21" s="42"/>
      <c r="E21" s="41">
        <v>14</v>
      </c>
      <c r="F21" s="22">
        <f t="shared" si="5"/>
        <v>350</v>
      </c>
      <c r="G21" s="52"/>
      <c r="H21" s="48">
        <f t="shared" si="3"/>
        <v>0.4</v>
      </c>
      <c r="L21" s="21"/>
    </row>
    <row r="22" spans="2:17" x14ac:dyDescent="0.2">
      <c r="B22" s="63">
        <v>15</v>
      </c>
      <c r="C22" s="64">
        <f t="shared" si="4"/>
        <v>0.3</v>
      </c>
      <c r="D22" s="42"/>
      <c r="E22" s="65">
        <v>15</v>
      </c>
      <c r="F22" s="22">
        <f t="shared" si="5"/>
        <v>350</v>
      </c>
      <c r="G22" s="52"/>
      <c r="H22" s="66">
        <f t="shared" si="3"/>
        <v>0.4</v>
      </c>
      <c r="L22" s="21"/>
    </row>
    <row r="23" spans="2:17" x14ac:dyDescent="0.2">
      <c r="B23" s="32">
        <v>16</v>
      </c>
      <c r="C23" s="40">
        <f t="shared" si="4"/>
        <v>0.3</v>
      </c>
      <c r="D23" s="42"/>
      <c r="E23" s="41">
        <v>16</v>
      </c>
      <c r="F23" s="22">
        <f t="shared" si="5"/>
        <v>350</v>
      </c>
      <c r="G23" s="52"/>
      <c r="H23" s="48">
        <f t="shared" si="3"/>
        <v>0.4</v>
      </c>
      <c r="L23" s="21"/>
    </row>
    <row r="24" spans="2:17" x14ac:dyDescent="0.2">
      <c r="B24" s="32">
        <v>17</v>
      </c>
      <c r="C24" s="40">
        <f t="shared" si="4"/>
        <v>0.3</v>
      </c>
      <c r="D24" s="42"/>
      <c r="E24" s="41">
        <v>17</v>
      </c>
      <c r="F24" s="22">
        <f t="shared" si="5"/>
        <v>350</v>
      </c>
      <c r="G24" s="52"/>
      <c r="H24" s="48">
        <f t="shared" si="3"/>
        <v>0.4</v>
      </c>
    </row>
    <row r="25" spans="2:17" x14ac:dyDescent="0.2">
      <c r="B25" s="32">
        <v>18</v>
      </c>
      <c r="C25" s="40">
        <f t="shared" si="4"/>
        <v>0.3</v>
      </c>
      <c r="D25" s="42"/>
      <c r="E25" s="41">
        <v>18</v>
      </c>
      <c r="F25" s="22">
        <f t="shared" si="5"/>
        <v>350</v>
      </c>
      <c r="G25" s="52"/>
      <c r="H25" s="48">
        <f t="shared" si="3"/>
        <v>0.4</v>
      </c>
    </row>
    <row r="26" spans="2:17" x14ac:dyDescent="0.2">
      <c r="B26" s="32">
        <v>19</v>
      </c>
      <c r="C26" s="40">
        <f t="shared" si="4"/>
        <v>0.3</v>
      </c>
      <c r="D26" s="42"/>
      <c r="E26" s="41">
        <v>19</v>
      </c>
      <c r="F26" s="22">
        <f t="shared" si="5"/>
        <v>350</v>
      </c>
      <c r="G26" s="52"/>
      <c r="H26" s="48">
        <f t="shared" si="3"/>
        <v>0.4</v>
      </c>
    </row>
    <row r="27" spans="2:17" x14ac:dyDescent="0.2">
      <c r="B27" s="32">
        <v>20</v>
      </c>
      <c r="C27" s="40">
        <f t="shared" si="4"/>
        <v>0.3</v>
      </c>
      <c r="D27" s="42"/>
      <c r="E27" s="41">
        <v>20</v>
      </c>
      <c r="F27" s="22">
        <f t="shared" si="5"/>
        <v>350</v>
      </c>
      <c r="G27" s="52"/>
      <c r="H27" s="48">
        <f t="shared" si="3"/>
        <v>0.4</v>
      </c>
    </row>
    <row r="28" spans="2:17" x14ac:dyDescent="0.2">
      <c r="B28" s="32">
        <v>21</v>
      </c>
      <c r="C28" s="40">
        <f t="shared" si="4"/>
        <v>0.3</v>
      </c>
      <c r="D28" s="42"/>
      <c r="E28" s="41">
        <v>21</v>
      </c>
      <c r="F28" s="22">
        <f t="shared" si="5"/>
        <v>350</v>
      </c>
      <c r="G28" s="52"/>
      <c r="H28" s="48">
        <f t="shared" si="3"/>
        <v>0.4</v>
      </c>
    </row>
    <row r="29" spans="2:17" x14ac:dyDescent="0.2">
      <c r="B29" s="32">
        <v>22</v>
      </c>
      <c r="C29" s="40">
        <f t="shared" si="4"/>
        <v>0.3</v>
      </c>
      <c r="D29" s="42"/>
      <c r="E29" s="41">
        <v>22</v>
      </c>
      <c r="F29" s="22">
        <f t="shared" si="5"/>
        <v>350</v>
      </c>
      <c r="G29" s="52"/>
      <c r="H29" s="48">
        <f t="shared" si="3"/>
        <v>0.4</v>
      </c>
    </row>
    <row r="30" spans="2:17" x14ac:dyDescent="0.2">
      <c r="B30" s="32">
        <v>23</v>
      </c>
      <c r="C30" s="40">
        <f t="shared" si="4"/>
        <v>0.3</v>
      </c>
      <c r="D30" s="42"/>
      <c r="E30" s="41">
        <v>23</v>
      </c>
      <c r="F30" s="22">
        <f t="shared" si="5"/>
        <v>350</v>
      </c>
      <c r="G30" s="52"/>
      <c r="H30" s="48">
        <f t="shared" si="3"/>
        <v>0.4</v>
      </c>
    </row>
    <row r="31" spans="2:17" x14ac:dyDescent="0.2">
      <c r="B31" s="32">
        <v>24</v>
      </c>
      <c r="C31" s="40">
        <f t="shared" si="4"/>
        <v>0.3</v>
      </c>
      <c r="D31" s="42"/>
      <c r="E31" s="41">
        <v>24</v>
      </c>
      <c r="F31" s="22">
        <f t="shared" si="5"/>
        <v>350</v>
      </c>
      <c r="G31" s="52"/>
      <c r="H31" s="48">
        <f t="shared" si="3"/>
        <v>0.4</v>
      </c>
    </row>
    <row r="32" spans="2:17" x14ac:dyDescent="0.2">
      <c r="B32" s="32">
        <v>25</v>
      </c>
      <c r="C32" s="40">
        <f t="shared" si="4"/>
        <v>0.3</v>
      </c>
      <c r="D32" s="42"/>
      <c r="E32" s="41">
        <v>25</v>
      </c>
      <c r="F32" s="22">
        <f t="shared" si="5"/>
        <v>350</v>
      </c>
      <c r="G32" s="52"/>
      <c r="H32" s="48">
        <f t="shared" si="3"/>
        <v>0.4</v>
      </c>
    </row>
    <row r="33" spans="2:8" x14ac:dyDescent="0.2">
      <c r="B33" s="32">
        <v>26</v>
      </c>
      <c r="C33" s="40">
        <f t="shared" si="4"/>
        <v>0.3</v>
      </c>
      <c r="D33" s="42"/>
      <c r="E33" s="41">
        <v>26</v>
      </c>
      <c r="F33" s="22">
        <f t="shared" si="5"/>
        <v>350</v>
      </c>
      <c r="G33" s="52"/>
      <c r="H33" s="48">
        <f t="shared" si="3"/>
        <v>0.4</v>
      </c>
    </row>
    <row r="34" spans="2:8" x14ac:dyDescent="0.2">
      <c r="B34" s="32">
        <v>27</v>
      </c>
      <c r="C34" s="40">
        <f t="shared" si="4"/>
        <v>0.3</v>
      </c>
      <c r="D34" s="42"/>
      <c r="E34" s="41">
        <v>27</v>
      </c>
      <c r="F34" s="22">
        <f t="shared" si="5"/>
        <v>350</v>
      </c>
      <c r="G34" s="52"/>
      <c r="H34" s="48">
        <f t="shared" si="3"/>
        <v>0.4</v>
      </c>
    </row>
    <row r="35" spans="2:8" x14ac:dyDescent="0.2">
      <c r="B35" s="32">
        <v>28</v>
      </c>
      <c r="C35" s="40">
        <f t="shared" si="4"/>
        <v>0.3</v>
      </c>
      <c r="D35" s="42"/>
      <c r="E35" s="41">
        <v>28</v>
      </c>
      <c r="F35" s="22">
        <f t="shared" si="5"/>
        <v>350</v>
      </c>
      <c r="G35" s="52"/>
      <c r="H35" s="48">
        <f t="shared" si="3"/>
        <v>0.4</v>
      </c>
    </row>
    <row r="36" spans="2:8" x14ac:dyDescent="0.2">
      <c r="B36" s="32">
        <v>29</v>
      </c>
      <c r="C36" s="40">
        <f t="shared" si="4"/>
        <v>0.3</v>
      </c>
      <c r="D36" s="42"/>
      <c r="E36" s="41">
        <v>29</v>
      </c>
      <c r="F36" s="22">
        <f t="shared" si="5"/>
        <v>350</v>
      </c>
      <c r="G36" s="52"/>
      <c r="H36" s="48">
        <f t="shared" si="3"/>
        <v>0.4</v>
      </c>
    </row>
    <row r="37" spans="2:8" x14ac:dyDescent="0.2">
      <c r="B37" s="32">
        <v>30</v>
      </c>
      <c r="C37" s="40">
        <f t="shared" si="4"/>
        <v>0.3</v>
      </c>
      <c r="D37" s="42"/>
      <c r="E37" s="41">
        <v>30</v>
      </c>
      <c r="F37" s="22">
        <f t="shared" si="5"/>
        <v>350</v>
      </c>
      <c r="G37" s="52"/>
      <c r="H37" s="48">
        <f t="shared" si="3"/>
        <v>0.4</v>
      </c>
    </row>
    <row r="38" spans="2:8" x14ac:dyDescent="0.2">
      <c r="B38" s="32">
        <v>31</v>
      </c>
      <c r="C38" s="40">
        <f t="shared" si="4"/>
        <v>0.3</v>
      </c>
      <c r="D38" s="42"/>
      <c r="E38" s="41">
        <v>31</v>
      </c>
      <c r="F38" s="22">
        <f t="shared" si="5"/>
        <v>350</v>
      </c>
      <c r="G38" s="52"/>
      <c r="H38" s="48">
        <f t="shared" si="3"/>
        <v>0.4</v>
      </c>
    </row>
    <row r="39" spans="2:8" x14ac:dyDescent="0.2">
      <c r="B39" s="32">
        <v>32</v>
      </c>
      <c r="C39" s="40">
        <f t="shared" si="4"/>
        <v>0.3</v>
      </c>
      <c r="D39" s="42"/>
      <c r="E39" s="41">
        <v>32</v>
      </c>
      <c r="F39" s="22">
        <f t="shared" si="5"/>
        <v>350</v>
      </c>
      <c r="G39" s="52"/>
      <c r="H39" s="48">
        <f t="shared" si="3"/>
        <v>0.4</v>
      </c>
    </row>
    <row r="40" spans="2:8" x14ac:dyDescent="0.2">
      <c r="B40" s="32">
        <v>33</v>
      </c>
      <c r="C40" s="40">
        <f t="shared" si="4"/>
        <v>0.3</v>
      </c>
      <c r="D40" s="42"/>
      <c r="E40" s="41">
        <v>33</v>
      </c>
      <c r="F40" s="22">
        <f t="shared" si="5"/>
        <v>350</v>
      </c>
      <c r="G40" s="52"/>
      <c r="H40" s="48">
        <f t="shared" si="3"/>
        <v>0.4</v>
      </c>
    </row>
    <row r="41" spans="2:8" x14ac:dyDescent="0.2">
      <c r="B41" s="32">
        <v>34</v>
      </c>
      <c r="C41" s="40">
        <f t="shared" si="4"/>
        <v>0.3</v>
      </c>
      <c r="D41" s="42"/>
      <c r="E41" s="41">
        <v>34</v>
      </c>
      <c r="F41" s="22">
        <f t="shared" si="5"/>
        <v>350</v>
      </c>
      <c r="G41" s="52"/>
      <c r="H41" s="48">
        <f t="shared" si="3"/>
        <v>0.4</v>
      </c>
    </row>
    <row r="42" spans="2:8" x14ac:dyDescent="0.2">
      <c r="B42" s="32">
        <v>35</v>
      </c>
      <c r="C42" s="40">
        <f t="shared" si="4"/>
        <v>0.3</v>
      </c>
      <c r="D42" s="42"/>
      <c r="E42" s="41">
        <v>35</v>
      </c>
      <c r="F42" s="22">
        <f t="shared" si="5"/>
        <v>350</v>
      </c>
      <c r="G42" s="52"/>
      <c r="H42" s="48">
        <f t="shared" si="3"/>
        <v>0.4</v>
      </c>
    </row>
    <row r="43" spans="2:8" x14ac:dyDescent="0.2">
      <c r="B43" s="32">
        <v>36</v>
      </c>
      <c r="C43" s="40">
        <f t="shared" si="4"/>
        <v>0.3</v>
      </c>
      <c r="D43" s="42"/>
      <c r="E43" s="41">
        <v>36</v>
      </c>
      <c r="F43" s="22">
        <f t="shared" si="5"/>
        <v>350</v>
      </c>
      <c r="G43" s="52"/>
      <c r="H43" s="48">
        <f t="shared" si="3"/>
        <v>0.4</v>
      </c>
    </row>
    <row r="44" spans="2:8" x14ac:dyDescent="0.2">
      <c r="B44" s="32">
        <v>37</v>
      </c>
      <c r="C44" s="40">
        <f t="shared" si="4"/>
        <v>0.3</v>
      </c>
      <c r="D44" s="42"/>
      <c r="E44" s="41">
        <v>37</v>
      </c>
      <c r="F44" s="22">
        <f t="shared" si="5"/>
        <v>350</v>
      </c>
      <c r="G44" s="52"/>
      <c r="H44" s="48">
        <f t="shared" si="3"/>
        <v>0.4</v>
      </c>
    </row>
    <row r="45" spans="2:8" x14ac:dyDescent="0.2">
      <c r="B45" s="32">
        <v>38</v>
      </c>
      <c r="C45" s="40">
        <f t="shared" si="4"/>
        <v>0.3</v>
      </c>
      <c r="D45" s="42"/>
      <c r="E45" s="41">
        <v>38</v>
      </c>
      <c r="F45" s="22">
        <f t="shared" si="5"/>
        <v>350</v>
      </c>
      <c r="G45" s="52"/>
      <c r="H45" s="48">
        <f t="shared" si="3"/>
        <v>0.4</v>
      </c>
    </row>
    <row r="46" spans="2:8" x14ac:dyDescent="0.2">
      <c r="B46" s="32">
        <v>39</v>
      </c>
      <c r="C46" s="40">
        <f t="shared" si="4"/>
        <v>0.3</v>
      </c>
      <c r="D46" s="42"/>
      <c r="E46" s="41">
        <v>39</v>
      </c>
      <c r="F46" s="22">
        <f t="shared" si="5"/>
        <v>350</v>
      </c>
      <c r="G46" s="52"/>
      <c r="H46" s="48">
        <f t="shared" si="3"/>
        <v>0.4</v>
      </c>
    </row>
    <row r="47" spans="2:8" x14ac:dyDescent="0.2">
      <c r="B47" s="32">
        <v>40</v>
      </c>
      <c r="C47" s="40">
        <f t="shared" si="4"/>
        <v>0.3</v>
      </c>
      <c r="D47" s="42"/>
      <c r="E47" s="41">
        <v>40</v>
      </c>
      <c r="F47" s="22">
        <f t="shared" si="5"/>
        <v>350</v>
      </c>
      <c r="G47" s="52"/>
      <c r="H47" s="48">
        <f t="shared" si="3"/>
        <v>0.4</v>
      </c>
    </row>
    <row r="48" spans="2:8" x14ac:dyDescent="0.2">
      <c r="B48" s="32">
        <v>41</v>
      </c>
      <c r="C48" s="40">
        <f t="shared" si="4"/>
        <v>0.3</v>
      </c>
      <c r="D48" s="42"/>
      <c r="E48" s="41">
        <v>41</v>
      </c>
      <c r="F48" s="22">
        <f t="shared" si="5"/>
        <v>350</v>
      </c>
      <c r="G48" s="52"/>
      <c r="H48" s="48">
        <f t="shared" si="3"/>
        <v>0.4</v>
      </c>
    </row>
    <row r="49" spans="2:8" x14ac:dyDescent="0.2">
      <c r="B49" s="32">
        <v>42</v>
      </c>
      <c r="C49" s="40">
        <f t="shared" si="4"/>
        <v>0.3</v>
      </c>
      <c r="D49" s="42"/>
      <c r="E49" s="41">
        <v>42</v>
      </c>
      <c r="F49" s="22">
        <f t="shared" si="5"/>
        <v>350</v>
      </c>
      <c r="G49" s="52"/>
      <c r="H49" s="48">
        <f t="shared" si="3"/>
        <v>0.4</v>
      </c>
    </row>
    <row r="50" spans="2:8" x14ac:dyDescent="0.2">
      <c r="B50" s="32">
        <v>43</v>
      </c>
      <c r="C50" s="40">
        <f t="shared" si="4"/>
        <v>0.3</v>
      </c>
      <c r="D50" s="42"/>
      <c r="E50" s="41">
        <v>43</v>
      </c>
      <c r="F50" s="22">
        <f t="shared" si="5"/>
        <v>350</v>
      </c>
      <c r="G50" s="52"/>
      <c r="H50" s="48">
        <f t="shared" ref="H50:H81" si="6">E$5</f>
        <v>0.4</v>
      </c>
    </row>
    <row r="51" spans="2:8" x14ac:dyDescent="0.2">
      <c r="B51" s="32">
        <v>44</v>
      </c>
      <c r="C51" s="40">
        <f t="shared" si="4"/>
        <v>0.3</v>
      </c>
      <c r="D51" s="42"/>
      <c r="E51" s="41">
        <v>44</v>
      </c>
      <c r="F51" s="22">
        <f t="shared" si="5"/>
        <v>350</v>
      </c>
      <c r="G51" s="52"/>
      <c r="H51" s="48">
        <f t="shared" si="6"/>
        <v>0.4</v>
      </c>
    </row>
    <row r="52" spans="2:8" x14ac:dyDescent="0.2">
      <c r="B52" s="32">
        <v>45</v>
      </c>
      <c r="C52" s="40">
        <f t="shared" si="4"/>
        <v>0.3</v>
      </c>
      <c r="D52" s="42"/>
      <c r="E52" s="41">
        <v>45</v>
      </c>
      <c r="F52" s="22">
        <f t="shared" si="5"/>
        <v>350</v>
      </c>
      <c r="G52" s="52"/>
      <c r="H52" s="48">
        <f t="shared" si="6"/>
        <v>0.4</v>
      </c>
    </row>
    <row r="53" spans="2:8" x14ac:dyDescent="0.2">
      <c r="B53" s="32">
        <v>46</v>
      </c>
      <c r="C53" s="40">
        <f t="shared" si="4"/>
        <v>0.3</v>
      </c>
      <c r="D53" s="42"/>
      <c r="E53" s="41">
        <v>46</v>
      </c>
      <c r="F53" s="22">
        <f t="shared" si="5"/>
        <v>350</v>
      </c>
      <c r="G53" s="52"/>
      <c r="H53" s="48">
        <f t="shared" si="6"/>
        <v>0.4</v>
      </c>
    </row>
    <row r="54" spans="2:8" x14ac:dyDescent="0.2">
      <c r="B54" s="32">
        <v>47</v>
      </c>
      <c r="C54" s="40">
        <f t="shared" si="4"/>
        <v>0.3</v>
      </c>
      <c r="D54" s="42"/>
      <c r="E54" s="41">
        <v>47</v>
      </c>
      <c r="F54" s="22">
        <f t="shared" si="5"/>
        <v>350</v>
      </c>
      <c r="G54" s="52"/>
      <c r="H54" s="48">
        <f t="shared" si="6"/>
        <v>0.4</v>
      </c>
    </row>
    <row r="55" spans="2:8" x14ac:dyDescent="0.2">
      <c r="B55" s="32">
        <v>48</v>
      </c>
      <c r="C55" s="40">
        <f t="shared" si="4"/>
        <v>0.3</v>
      </c>
      <c r="D55" s="42"/>
      <c r="E55" s="41">
        <v>48</v>
      </c>
      <c r="F55" s="22">
        <f t="shared" si="5"/>
        <v>350</v>
      </c>
      <c r="G55" s="52"/>
      <c r="H55" s="48">
        <f t="shared" si="6"/>
        <v>0.4</v>
      </c>
    </row>
    <row r="56" spans="2:8" x14ac:dyDescent="0.2">
      <c r="B56" s="32">
        <v>49</v>
      </c>
      <c r="C56" s="40">
        <f t="shared" si="4"/>
        <v>0.3</v>
      </c>
      <c r="D56" s="42"/>
      <c r="E56" s="41">
        <v>49</v>
      </c>
      <c r="F56" s="22">
        <f t="shared" si="5"/>
        <v>350</v>
      </c>
      <c r="G56" s="52"/>
      <c r="H56" s="48">
        <f t="shared" si="6"/>
        <v>0.4</v>
      </c>
    </row>
    <row r="57" spans="2:8" x14ac:dyDescent="0.2">
      <c r="B57" s="32">
        <v>50</v>
      </c>
      <c r="C57" s="40">
        <f t="shared" si="4"/>
        <v>0.3</v>
      </c>
      <c r="D57" s="42"/>
      <c r="E57" s="41">
        <v>50</v>
      </c>
      <c r="F57" s="22">
        <f t="shared" si="5"/>
        <v>350</v>
      </c>
      <c r="G57" s="52"/>
      <c r="H57" s="48">
        <f t="shared" si="6"/>
        <v>0.4</v>
      </c>
    </row>
    <row r="58" spans="2:8" x14ac:dyDescent="0.2">
      <c r="B58" s="32">
        <v>51</v>
      </c>
      <c r="C58" s="40">
        <f t="shared" si="4"/>
        <v>0.3</v>
      </c>
      <c r="D58" s="42"/>
      <c r="E58" s="41">
        <v>51</v>
      </c>
      <c r="F58" s="22">
        <f t="shared" si="5"/>
        <v>350</v>
      </c>
      <c r="G58" s="52"/>
      <c r="H58" s="48">
        <f t="shared" si="6"/>
        <v>0.4</v>
      </c>
    </row>
    <row r="59" spans="2:8" x14ac:dyDescent="0.2">
      <c r="B59" s="32">
        <v>52</v>
      </c>
      <c r="C59" s="40">
        <f t="shared" si="4"/>
        <v>0.3</v>
      </c>
      <c r="D59" s="42"/>
      <c r="E59" s="41">
        <v>52</v>
      </c>
      <c r="F59" s="22">
        <f t="shared" si="5"/>
        <v>350</v>
      </c>
      <c r="G59" s="52"/>
      <c r="H59" s="48">
        <f t="shared" si="6"/>
        <v>0.4</v>
      </c>
    </row>
    <row r="60" spans="2:8" x14ac:dyDescent="0.2">
      <c r="B60" s="32">
        <v>53</v>
      </c>
      <c r="C60" s="40">
        <f t="shared" si="4"/>
        <v>0.3</v>
      </c>
      <c r="D60" s="42"/>
      <c r="E60" s="41">
        <v>53</v>
      </c>
      <c r="F60" s="22">
        <f t="shared" si="5"/>
        <v>350</v>
      </c>
      <c r="G60" s="52"/>
      <c r="H60" s="48">
        <f t="shared" si="6"/>
        <v>0.4</v>
      </c>
    </row>
    <row r="61" spans="2:8" x14ac:dyDescent="0.2">
      <c r="B61" s="32">
        <v>54</v>
      </c>
      <c r="C61" s="40">
        <f t="shared" si="4"/>
        <v>0.3</v>
      </c>
      <c r="D61" s="42"/>
      <c r="E61" s="41">
        <v>54</v>
      </c>
      <c r="F61" s="22">
        <f t="shared" si="5"/>
        <v>350</v>
      </c>
      <c r="G61" s="52"/>
      <c r="H61" s="48">
        <f t="shared" si="6"/>
        <v>0.4</v>
      </c>
    </row>
    <row r="62" spans="2:8" x14ac:dyDescent="0.2">
      <c r="B62" s="32">
        <v>55</v>
      </c>
      <c r="C62" s="40">
        <f t="shared" si="4"/>
        <v>0.3</v>
      </c>
      <c r="D62" s="42"/>
      <c r="E62" s="41">
        <v>55</v>
      </c>
      <c r="F62" s="22">
        <f t="shared" si="5"/>
        <v>350</v>
      </c>
      <c r="G62" s="52"/>
      <c r="H62" s="48">
        <f t="shared" si="6"/>
        <v>0.4</v>
      </c>
    </row>
    <row r="63" spans="2:8" x14ac:dyDescent="0.2">
      <c r="B63" s="32">
        <v>56</v>
      </c>
      <c r="C63" s="40">
        <f t="shared" si="4"/>
        <v>0.3</v>
      </c>
      <c r="D63" s="42"/>
      <c r="E63" s="41">
        <v>56</v>
      </c>
      <c r="F63" s="22">
        <f t="shared" si="5"/>
        <v>350</v>
      </c>
      <c r="G63" s="52"/>
      <c r="H63" s="48">
        <f t="shared" si="6"/>
        <v>0.4</v>
      </c>
    </row>
    <row r="64" spans="2:8" x14ac:dyDescent="0.2">
      <c r="B64" s="32">
        <v>57</v>
      </c>
      <c r="C64" s="40">
        <f t="shared" si="4"/>
        <v>0.3</v>
      </c>
      <c r="D64" s="42"/>
      <c r="E64" s="41">
        <v>57</v>
      </c>
      <c r="F64" s="22">
        <f t="shared" si="5"/>
        <v>350</v>
      </c>
      <c r="G64" s="52"/>
      <c r="H64" s="48">
        <f t="shared" si="6"/>
        <v>0.4</v>
      </c>
    </row>
    <row r="65" spans="2:8" x14ac:dyDescent="0.2">
      <c r="B65" s="32">
        <v>58</v>
      </c>
      <c r="C65" s="40">
        <f t="shared" si="4"/>
        <v>0.3</v>
      </c>
      <c r="D65" s="42"/>
      <c r="E65" s="41">
        <v>58</v>
      </c>
      <c r="F65" s="22">
        <f t="shared" si="5"/>
        <v>350</v>
      </c>
      <c r="G65" s="52"/>
      <c r="H65" s="48">
        <f t="shared" si="6"/>
        <v>0.4</v>
      </c>
    </row>
    <row r="66" spans="2:8" x14ac:dyDescent="0.2">
      <c r="B66" s="32">
        <v>59</v>
      </c>
      <c r="C66" s="40">
        <f t="shared" si="4"/>
        <v>0.3</v>
      </c>
      <c r="D66" s="42"/>
      <c r="E66" s="41">
        <v>59</v>
      </c>
      <c r="F66" s="22">
        <f t="shared" si="5"/>
        <v>350</v>
      </c>
      <c r="G66" s="52"/>
      <c r="H66" s="48">
        <f t="shared" si="6"/>
        <v>0.4</v>
      </c>
    </row>
    <row r="67" spans="2:8" x14ac:dyDescent="0.2">
      <c r="B67" s="32">
        <v>60</v>
      </c>
      <c r="C67" s="40">
        <f t="shared" si="4"/>
        <v>0.3</v>
      </c>
      <c r="D67" s="42"/>
      <c r="E67" s="41">
        <v>60</v>
      </c>
      <c r="F67" s="22">
        <f t="shared" si="5"/>
        <v>350</v>
      </c>
      <c r="G67" s="52"/>
      <c r="H67" s="48">
        <f t="shared" si="6"/>
        <v>0.4</v>
      </c>
    </row>
    <row r="68" spans="2:8" x14ac:dyDescent="0.2">
      <c r="B68" s="32">
        <v>61</v>
      </c>
      <c r="C68" s="40">
        <f t="shared" si="4"/>
        <v>0.3</v>
      </c>
      <c r="D68" s="42"/>
      <c r="E68" s="41">
        <v>61</v>
      </c>
      <c r="F68" s="22">
        <f t="shared" si="5"/>
        <v>350</v>
      </c>
      <c r="G68" s="52"/>
      <c r="H68" s="48">
        <f t="shared" si="6"/>
        <v>0.4</v>
      </c>
    </row>
    <row r="69" spans="2:8" x14ac:dyDescent="0.2">
      <c r="B69" s="32">
        <v>62</v>
      </c>
      <c r="C69" s="40">
        <f t="shared" si="4"/>
        <v>0.3</v>
      </c>
      <c r="D69" s="42"/>
      <c r="E69" s="41">
        <v>62</v>
      </c>
      <c r="F69" s="22">
        <f t="shared" si="5"/>
        <v>350</v>
      </c>
      <c r="G69" s="52"/>
      <c r="H69" s="48">
        <f t="shared" si="6"/>
        <v>0.4</v>
      </c>
    </row>
    <row r="70" spans="2:8" x14ac:dyDescent="0.2">
      <c r="B70" s="32">
        <v>63</v>
      </c>
      <c r="C70" s="40">
        <f t="shared" si="4"/>
        <v>0.3</v>
      </c>
      <c r="D70" s="42"/>
      <c r="E70" s="41">
        <v>63</v>
      </c>
      <c r="F70" s="22">
        <f t="shared" si="5"/>
        <v>350</v>
      </c>
      <c r="G70" s="52"/>
      <c r="H70" s="48">
        <f t="shared" si="6"/>
        <v>0.4</v>
      </c>
    </row>
    <row r="71" spans="2:8" x14ac:dyDescent="0.2">
      <c r="B71" s="32">
        <v>64</v>
      </c>
      <c r="C71" s="40">
        <f t="shared" si="4"/>
        <v>0.3</v>
      </c>
      <c r="D71" s="42"/>
      <c r="E71" s="41">
        <v>64</v>
      </c>
      <c r="F71" s="22">
        <f t="shared" si="5"/>
        <v>350</v>
      </c>
      <c r="G71" s="52"/>
      <c r="H71" s="48">
        <f t="shared" si="6"/>
        <v>0.4</v>
      </c>
    </row>
    <row r="72" spans="2:8" x14ac:dyDescent="0.2">
      <c r="B72" s="32">
        <v>65</v>
      </c>
      <c r="C72" s="40">
        <f t="shared" si="4"/>
        <v>0.3</v>
      </c>
      <c r="D72" s="42"/>
      <c r="E72" s="41">
        <v>65</v>
      </c>
      <c r="F72" s="22">
        <f t="shared" si="5"/>
        <v>350</v>
      </c>
      <c r="G72" s="52"/>
      <c r="H72" s="48">
        <f t="shared" si="6"/>
        <v>0.4</v>
      </c>
    </row>
    <row r="73" spans="2:8" x14ac:dyDescent="0.2">
      <c r="B73" s="32">
        <v>66</v>
      </c>
      <c r="C73" s="40">
        <f t="shared" si="4"/>
        <v>0.3</v>
      </c>
      <c r="D73" s="42"/>
      <c r="E73" s="41">
        <v>66</v>
      </c>
      <c r="F73" s="22">
        <f t="shared" si="5"/>
        <v>350</v>
      </c>
      <c r="G73" s="52"/>
      <c r="H73" s="48">
        <f t="shared" si="6"/>
        <v>0.4</v>
      </c>
    </row>
    <row r="74" spans="2:8" x14ac:dyDescent="0.2">
      <c r="B74" s="32">
        <v>67</v>
      </c>
      <c r="C74" s="40">
        <f t="shared" si="4"/>
        <v>0.3</v>
      </c>
      <c r="D74" s="42"/>
      <c r="E74" s="41">
        <v>67</v>
      </c>
      <c r="F74" s="22">
        <f t="shared" si="5"/>
        <v>350</v>
      </c>
      <c r="G74" s="52"/>
      <c r="H74" s="48">
        <f t="shared" si="6"/>
        <v>0.4</v>
      </c>
    </row>
    <row r="75" spans="2:8" x14ac:dyDescent="0.2">
      <c r="B75" s="32">
        <v>68</v>
      </c>
      <c r="C75" s="40">
        <f t="shared" si="4"/>
        <v>0.3</v>
      </c>
      <c r="D75" s="42"/>
      <c r="E75" s="41">
        <v>68</v>
      </c>
      <c r="F75" s="22">
        <f t="shared" si="5"/>
        <v>350</v>
      </c>
      <c r="G75" s="52"/>
      <c r="H75" s="48">
        <f t="shared" si="6"/>
        <v>0.4</v>
      </c>
    </row>
    <row r="76" spans="2:8" x14ac:dyDescent="0.2">
      <c r="B76" s="32">
        <v>69</v>
      </c>
      <c r="C76" s="40">
        <f t="shared" si="4"/>
        <v>0.3</v>
      </c>
      <c r="D76" s="42"/>
      <c r="E76" s="41">
        <v>69</v>
      </c>
      <c r="F76" s="22">
        <f t="shared" si="5"/>
        <v>350</v>
      </c>
      <c r="G76" s="52"/>
      <c r="H76" s="48">
        <f t="shared" si="6"/>
        <v>0.4</v>
      </c>
    </row>
    <row r="77" spans="2:8" x14ac:dyDescent="0.2">
      <c r="B77" s="32">
        <v>70</v>
      </c>
      <c r="C77" s="40">
        <f t="shared" si="4"/>
        <v>0.3</v>
      </c>
      <c r="D77" s="42"/>
      <c r="E77" s="41">
        <v>70</v>
      </c>
      <c r="F77" s="22">
        <f t="shared" si="5"/>
        <v>350</v>
      </c>
      <c r="G77" s="52"/>
      <c r="H77" s="48">
        <f t="shared" si="6"/>
        <v>0.4</v>
      </c>
    </row>
    <row r="78" spans="2:8" x14ac:dyDescent="0.2">
      <c r="B78" s="32">
        <v>71</v>
      </c>
      <c r="C78" s="40">
        <f t="shared" si="4"/>
        <v>0.3</v>
      </c>
      <c r="D78" s="42"/>
      <c r="E78" s="41">
        <v>71</v>
      </c>
      <c r="F78" s="22">
        <f t="shared" si="5"/>
        <v>350</v>
      </c>
      <c r="G78" s="52"/>
      <c r="H78" s="48">
        <f t="shared" si="6"/>
        <v>0.4</v>
      </c>
    </row>
    <row r="79" spans="2:8" x14ac:dyDescent="0.2">
      <c r="B79" s="32">
        <v>72</v>
      </c>
      <c r="C79" s="40">
        <f t="shared" si="4"/>
        <v>0.3</v>
      </c>
      <c r="D79" s="42"/>
      <c r="E79" s="41">
        <v>72</v>
      </c>
      <c r="F79" s="22">
        <f t="shared" si="5"/>
        <v>350</v>
      </c>
      <c r="G79" s="52"/>
      <c r="H79" s="48">
        <f t="shared" si="6"/>
        <v>0.4</v>
      </c>
    </row>
    <row r="80" spans="2:8" x14ac:dyDescent="0.2">
      <c r="B80" s="32">
        <v>73</v>
      </c>
      <c r="C80" s="40">
        <f t="shared" si="4"/>
        <v>0.3</v>
      </c>
      <c r="D80" s="42"/>
      <c r="E80" s="41">
        <v>73</v>
      </c>
      <c r="F80" s="22">
        <f t="shared" si="5"/>
        <v>350</v>
      </c>
      <c r="G80" s="52"/>
      <c r="H80" s="48">
        <f t="shared" si="6"/>
        <v>0.4</v>
      </c>
    </row>
    <row r="81" spans="2:8" x14ac:dyDescent="0.2">
      <c r="B81" s="32">
        <v>74</v>
      </c>
      <c r="C81" s="40">
        <f t="shared" si="4"/>
        <v>0.3</v>
      </c>
      <c r="D81" s="42"/>
      <c r="E81" s="41">
        <v>74</v>
      </c>
      <c r="F81" s="22">
        <f t="shared" si="5"/>
        <v>350</v>
      </c>
      <c r="G81" s="52"/>
      <c r="H81" s="48">
        <f t="shared" si="6"/>
        <v>0.4</v>
      </c>
    </row>
    <row r="82" spans="2:8" x14ac:dyDescent="0.2">
      <c r="B82" s="32">
        <v>75</v>
      </c>
      <c r="C82" s="40">
        <f t="shared" si="4"/>
        <v>0.3</v>
      </c>
      <c r="D82" s="42"/>
      <c r="E82" s="41">
        <v>75</v>
      </c>
      <c r="F82" s="22">
        <f t="shared" si="5"/>
        <v>350</v>
      </c>
      <c r="G82" s="52"/>
      <c r="H82" s="48">
        <f t="shared" ref="H82:H113" si="7">E$5</f>
        <v>0.4</v>
      </c>
    </row>
    <row r="83" spans="2:8" x14ac:dyDescent="0.2">
      <c r="B83" s="32">
        <v>76</v>
      </c>
      <c r="C83" s="40">
        <f t="shared" ref="C83:C107" si="8">E$3</f>
        <v>0.3</v>
      </c>
      <c r="D83" s="42"/>
      <c r="E83" s="41">
        <v>76</v>
      </c>
      <c r="F83" s="22">
        <f t="shared" si="5"/>
        <v>350</v>
      </c>
      <c r="G83" s="52"/>
      <c r="H83" s="48">
        <f t="shared" si="7"/>
        <v>0.4</v>
      </c>
    </row>
    <row r="84" spans="2:8" x14ac:dyDescent="0.2">
      <c r="B84" s="32">
        <v>77</v>
      </c>
      <c r="C84" s="40">
        <f t="shared" si="8"/>
        <v>0.3</v>
      </c>
      <c r="D84" s="42"/>
      <c r="E84" s="41">
        <v>77</v>
      </c>
      <c r="F84" s="22">
        <f t="shared" ref="F84:F147" si="9">E$2</f>
        <v>350</v>
      </c>
      <c r="G84" s="52"/>
      <c r="H84" s="48">
        <f t="shared" si="7"/>
        <v>0.4</v>
      </c>
    </row>
    <row r="85" spans="2:8" x14ac:dyDescent="0.2">
      <c r="B85" s="32">
        <v>78</v>
      </c>
      <c r="C85" s="40">
        <f t="shared" si="8"/>
        <v>0.3</v>
      </c>
      <c r="D85" s="42"/>
      <c r="E85" s="41">
        <v>78</v>
      </c>
      <c r="F85" s="22">
        <f t="shared" si="9"/>
        <v>350</v>
      </c>
      <c r="G85" s="52"/>
      <c r="H85" s="48">
        <f t="shared" si="7"/>
        <v>0.4</v>
      </c>
    </row>
    <row r="86" spans="2:8" x14ac:dyDescent="0.2">
      <c r="B86" s="32">
        <v>79</v>
      </c>
      <c r="C86" s="40">
        <f t="shared" si="8"/>
        <v>0.3</v>
      </c>
      <c r="D86" s="42"/>
      <c r="E86" s="41">
        <v>79</v>
      </c>
      <c r="F86" s="22">
        <f t="shared" si="9"/>
        <v>350</v>
      </c>
      <c r="G86" s="52"/>
      <c r="H86" s="48">
        <f t="shared" si="7"/>
        <v>0.4</v>
      </c>
    </row>
    <row r="87" spans="2:8" x14ac:dyDescent="0.2">
      <c r="B87" s="32">
        <v>80</v>
      </c>
      <c r="C87" s="40">
        <f t="shared" si="8"/>
        <v>0.3</v>
      </c>
      <c r="D87" s="42"/>
      <c r="E87" s="41">
        <v>80</v>
      </c>
      <c r="F87" s="22">
        <f t="shared" si="9"/>
        <v>350</v>
      </c>
      <c r="G87" s="52"/>
      <c r="H87" s="48">
        <f t="shared" si="7"/>
        <v>0.4</v>
      </c>
    </row>
    <row r="88" spans="2:8" x14ac:dyDescent="0.2">
      <c r="B88" s="32">
        <v>81</v>
      </c>
      <c r="C88" s="40">
        <f t="shared" si="8"/>
        <v>0.3</v>
      </c>
      <c r="D88" s="42"/>
      <c r="E88" s="41">
        <v>81</v>
      </c>
      <c r="F88" s="22">
        <f t="shared" si="9"/>
        <v>350</v>
      </c>
      <c r="G88" s="52"/>
      <c r="H88" s="48">
        <f t="shared" si="7"/>
        <v>0.4</v>
      </c>
    </row>
    <row r="89" spans="2:8" x14ac:dyDescent="0.2">
      <c r="B89" s="32">
        <v>82</v>
      </c>
      <c r="C89" s="40">
        <f t="shared" si="8"/>
        <v>0.3</v>
      </c>
      <c r="D89" s="42"/>
      <c r="E89" s="41">
        <v>82</v>
      </c>
      <c r="F89" s="22">
        <f t="shared" si="9"/>
        <v>350</v>
      </c>
      <c r="G89" s="52"/>
      <c r="H89" s="48">
        <f t="shared" si="7"/>
        <v>0.4</v>
      </c>
    </row>
    <row r="90" spans="2:8" x14ac:dyDescent="0.2">
      <c r="B90" s="32">
        <v>83</v>
      </c>
      <c r="C90" s="40">
        <f t="shared" si="8"/>
        <v>0.3</v>
      </c>
      <c r="D90" s="42"/>
      <c r="E90" s="41">
        <v>83</v>
      </c>
      <c r="F90" s="22">
        <f t="shared" si="9"/>
        <v>350</v>
      </c>
      <c r="G90" s="52"/>
      <c r="H90" s="48">
        <f t="shared" si="7"/>
        <v>0.4</v>
      </c>
    </row>
    <row r="91" spans="2:8" x14ac:dyDescent="0.2">
      <c r="B91" s="32">
        <v>84</v>
      </c>
      <c r="C91" s="40">
        <f t="shared" si="8"/>
        <v>0.3</v>
      </c>
      <c r="D91" s="42"/>
      <c r="E91" s="41">
        <v>84</v>
      </c>
      <c r="F91" s="22">
        <f t="shared" si="9"/>
        <v>350</v>
      </c>
      <c r="G91" s="52"/>
      <c r="H91" s="48">
        <f t="shared" si="7"/>
        <v>0.4</v>
      </c>
    </row>
    <row r="92" spans="2:8" x14ac:dyDescent="0.2">
      <c r="B92" s="32">
        <v>85</v>
      </c>
      <c r="C92" s="40">
        <f t="shared" si="8"/>
        <v>0.3</v>
      </c>
      <c r="D92" s="42"/>
      <c r="E92" s="41">
        <v>85</v>
      </c>
      <c r="F92" s="22">
        <f t="shared" si="9"/>
        <v>350</v>
      </c>
      <c r="G92" s="52"/>
      <c r="H92" s="48">
        <f t="shared" si="7"/>
        <v>0.4</v>
      </c>
    </row>
    <row r="93" spans="2:8" x14ac:dyDescent="0.2">
      <c r="B93" s="32">
        <v>86</v>
      </c>
      <c r="C93" s="40">
        <f t="shared" si="8"/>
        <v>0.3</v>
      </c>
      <c r="D93" s="42"/>
      <c r="E93" s="41">
        <v>86</v>
      </c>
      <c r="F93" s="22">
        <f t="shared" si="9"/>
        <v>350</v>
      </c>
      <c r="G93" s="52"/>
      <c r="H93" s="48">
        <f t="shared" si="7"/>
        <v>0.4</v>
      </c>
    </row>
    <row r="94" spans="2:8" x14ac:dyDescent="0.2">
      <c r="B94" s="32">
        <v>87</v>
      </c>
      <c r="C94" s="40">
        <f t="shared" si="8"/>
        <v>0.3</v>
      </c>
      <c r="D94" s="42"/>
      <c r="E94" s="41">
        <v>87</v>
      </c>
      <c r="F94" s="22">
        <f t="shared" si="9"/>
        <v>350</v>
      </c>
      <c r="G94" s="52"/>
      <c r="H94" s="48">
        <f t="shared" si="7"/>
        <v>0.4</v>
      </c>
    </row>
    <row r="95" spans="2:8" x14ac:dyDescent="0.2">
      <c r="B95" s="32">
        <v>88</v>
      </c>
      <c r="C95" s="40">
        <f t="shared" si="8"/>
        <v>0.3</v>
      </c>
      <c r="D95" s="42"/>
      <c r="E95" s="41">
        <v>88</v>
      </c>
      <c r="F95" s="22">
        <f t="shared" si="9"/>
        <v>350</v>
      </c>
      <c r="G95" s="52"/>
      <c r="H95" s="48">
        <f t="shared" si="7"/>
        <v>0.4</v>
      </c>
    </row>
    <row r="96" spans="2:8" x14ac:dyDescent="0.2">
      <c r="B96" s="32">
        <v>89</v>
      </c>
      <c r="C96" s="40">
        <f t="shared" si="8"/>
        <v>0.3</v>
      </c>
      <c r="D96" s="42"/>
      <c r="E96" s="41">
        <v>89</v>
      </c>
      <c r="F96" s="22">
        <f t="shared" si="9"/>
        <v>350</v>
      </c>
      <c r="G96" s="52"/>
      <c r="H96" s="48">
        <f t="shared" si="7"/>
        <v>0.4</v>
      </c>
    </row>
    <row r="97" spans="2:8" x14ac:dyDescent="0.2">
      <c r="B97" s="32">
        <v>90</v>
      </c>
      <c r="C97" s="40">
        <f t="shared" si="8"/>
        <v>0.3</v>
      </c>
      <c r="D97" s="42"/>
      <c r="E97" s="41">
        <v>90</v>
      </c>
      <c r="F97" s="22">
        <f t="shared" si="9"/>
        <v>350</v>
      </c>
      <c r="G97" s="52"/>
      <c r="H97" s="48">
        <f t="shared" si="7"/>
        <v>0.4</v>
      </c>
    </row>
    <row r="98" spans="2:8" x14ac:dyDescent="0.2">
      <c r="B98" s="32">
        <v>91</v>
      </c>
      <c r="C98" s="40">
        <f t="shared" si="8"/>
        <v>0.3</v>
      </c>
      <c r="D98" s="42"/>
      <c r="E98" s="41">
        <v>91</v>
      </c>
      <c r="F98" s="22">
        <f t="shared" si="9"/>
        <v>350</v>
      </c>
      <c r="G98" s="52"/>
      <c r="H98" s="48">
        <f t="shared" si="7"/>
        <v>0.4</v>
      </c>
    </row>
    <row r="99" spans="2:8" x14ac:dyDescent="0.2">
      <c r="B99" s="32">
        <v>92</v>
      </c>
      <c r="C99" s="40">
        <f t="shared" si="8"/>
        <v>0.3</v>
      </c>
      <c r="D99" s="42"/>
      <c r="E99" s="41">
        <v>92</v>
      </c>
      <c r="F99" s="22">
        <f t="shared" si="9"/>
        <v>350</v>
      </c>
      <c r="G99" s="52"/>
      <c r="H99" s="48">
        <f t="shared" si="7"/>
        <v>0.4</v>
      </c>
    </row>
    <row r="100" spans="2:8" x14ac:dyDescent="0.2">
      <c r="B100" s="32">
        <v>93</v>
      </c>
      <c r="C100" s="40">
        <f t="shared" si="8"/>
        <v>0.3</v>
      </c>
      <c r="D100" s="42"/>
      <c r="E100" s="41">
        <v>93</v>
      </c>
      <c r="F100" s="22">
        <f t="shared" si="9"/>
        <v>350</v>
      </c>
      <c r="G100" s="52"/>
      <c r="H100" s="48">
        <f t="shared" si="7"/>
        <v>0.4</v>
      </c>
    </row>
    <row r="101" spans="2:8" x14ac:dyDescent="0.2">
      <c r="B101" s="32">
        <v>94</v>
      </c>
      <c r="C101" s="40">
        <f t="shared" si="8"/>
        <v>0.3</v>
      </c>
      <c r="D101" s="42"/>
      <c r="E101" s="41">
        <v>94</v>
      </c>
      <c r="F101" s="22">
        <f t="shared" si="9"/>
        <v>350</v>
      </c>
      <c r="G101" s="52"/>
      <c r="H101" s="48">
        <f t="shared" si="7"/>
        <v>0.4</v>
      </c>
    </row>
    <row r="102" spans="2:8" x14ac:dyDescent="0.2">
      <c r="B102" s="32">
        <v>95</v>
      </c>
      <c r="C102" s="40">
        <f t="shared" si="8"/>
        <v>0.3</v>
      </c>
      <c r="D102" s="42"/>
      <c r="E102" s="41">
        <v>95</v>
      </c>
      <c r="F102" s="22">
        <f t="shared" si="9"/>
        <v>350</v>
      </c>
      <c r="G102" s="52"/>
      <c r="H102" s="48">
        <f t="shared" si="7"/>
        <v>0.4</v>
      </c>
    </row>
    <row r="103" spans="2:8" x14ac:dyDescent="0.2">
      <c r="B103" s="32">
        <v>96</v>
      </c>
      <c r="C103" s="40">
        <f t="shared" si="8"/>
        <v>0.3</v>
      </c>
      <c r="D103" s="42"/>
      <c r="E103" s="41">
        <v>96</v>
      </c>
      <c r="F103" s="22">
        <f t="shared" si="9"/>
        <v>350</v>
      </c>
      <c r="G103" s="52"/>
      <c r="H103" s="48">
        <f t="shared" si="7"/>
        <v>0.4</v>
      </c>
    </row>
    <row r="104" spans="2:8" x14ac:dyDescent="0.2">
      <c r="B104" s="32">
        <v>97</v>
      </c>
      <c r="C104" s="40">
        <f t="shared" si="8"/>
        <v>0.3</v>
      </c>
      <c r="D104" s="42"/>
      <c r="E104" s="41">
        <v>97</v>
      </c>
      <c r="F104" s="22">
        <f t="shared" si="9"/>
        <v>350</v>
      </c>
      <c r="G104" s="52"/>
      <c r="H104" s="48">
        <f t="shared" si="7"/>
        <v>0.4</v>
      </c>
    </row>
    <row r="105" spans="2:8" x14ac:dyDescent="0.2">
      <c r="B105" s="32">
        <v>98</v>
      </c>
      <c r="C105" s="40">
        <f t="shared" si="8"/>
        <v>0.3</v>
      </c>
      <c r="D105" s="42"/>
      <c r="E105" s="41">
        <v>98</v>
      </c>
      <c r="F105" s="22">
        <f t="shared" si="9"/>
        <v>350</v>
      </c>
      <c r="G105" s="52"/>
      <c r="H105" s="48">
        <f t="shared" si="7"/>
        <v>0.4</v>
      </c>
    </row>
    <row r="106" spans="2:8" x14ac:dyDescent="0.2">
      <c r="B106" s="32">
        <v>99</v>
      </c>
      <c r="C106" s="40">
        <f t="shared" si="8"/>
        <v>0.3</v>
      </c>
      <c r="D106" s="42"/>
      <c r="E106" s="41">
        <v>99</v>
      </c>
      <c r="F106" s="22">
        <f t="shared" si="9"/>
        <v>350</v>
      </c>
      <c r="G106" s="52"/>
      <c r="H106" s="48">
        <f t="shared" si="7"/>
        <v>0.4</v>
      </c>
    </row>
    <row r="107" spans="2:8" x14ac:dyDescent="0.2">
      <c r="B107" s="32">
        <v>100</v>
      </c>
      <c r="C107" s="40">
        <f t="shared" si="8"/>
        <v>0.3</v>
      </c>
      <c r="D107" s="25"/>
      <c r="E107" s="41">
        <v>100</v>
      </c>
      <c r="F107" s="22">
        <f t="shared" si="9"/>
        <v>350</v>
      </c>
      <c r="G107" s="52"/>
      <c r="H107" s="48">
        <f t="shared" si="7"/>
        <v>0.4</v>
      </c>
    </row>
    <row r="108" spans="2:8" x14ac:dyDescent="0.2">
      <c r="B108" s="32">
        <v>101</v>
      </c>
      <c r="C108" s="40">
        <f t="shared" ref="C108:C171" si="10">E$3</f>
        <v>0.3</v>
      </c>
      <c r="D108" s="25"/>
      <c r="E108" s="41">
        <v>101</v>
      </c>
      <c r="F108" s="22">
        <f t="shared" si="9"/>
        <v>350</v>
      </c>
      <c r="G108" s="52"/>
      <c r="H108" s="48">
        <f t="shared" si="7"/>
        <v>0.4</v>
      </c>
    </row>
    <row r="109" spans="2:8" x14ac:dyDescent="0.2">
      <c r="B109" s="32">
        <v>102</v>
      </c>
      <c r="C109" s="40">
        <f t="shared" si="10"/>
        <v>0.3</v>
      </c>
      <c r="D109" s="25"/>
      <c r="E109" s="41">
        <v>102</v>
      </c>
      <c r="F109" s="22">
        <f t="shared" si="9"/>
        <v>350</v>
      </c>
      <c r="G109" s="52"/>
      <c r="H109" s="48">
        <f t="shared" si="7"/>
        <v>0.4</v>
      </c>
    </row>
    <row r="110" spans="2:8" x14ac:dyDescent="0.2">
      <c r="B110" s="32">
        <v>103</v>
      </c>
      <c r="C110" s="40">
        <f t="shared" si="10"/>
        <v>0.3</v>
      </c>
      <c r="D110" s="25"/>
      <c r="E110" s="41">
        <v>103</v>
      </c>
      <c r="F110" s="22">
        <f t="shared" si="9"/>
        <v>350</v>
      </c>
      <c r="G110" s="52"/>
      <c r="H110" s="48">
        <f t="shared" si="7"/>
        <v>0.4</v>
      </c>
    </row>
    <row r="111" spans="2:8" x14ac:dyDescent="0.2">
      <c r="B111" s="32">
        <v>104</v>
      </c>
      <c r="C111" s="40">
        <f t="shared" si="10"/>
        <v>0.3</v>
      </c>
      <c r="D111" s="25"/>
      <c r="E111" s="41">
        <v>104</v>
      </c>
      <c r="F111" s="22">
        <f t="shared" si="9"/>
        <v>350</v>
      </c>
      <c r="G111" s="52"/>
      <c r="H111" s="48">
        <f t="shared" si="7"/>
        <v>0.4</v>
      </c>
    </row>
    <row r="112" spans="2:8" x14ac:dyDescent="0.2">
      <c r="B112" s="32">
        <v>105</v>
      </c>
      <c r="C112" s="40">
        <f t="shared" si="10"/>
        <v>0.3</v>
      </c>
      <c r="D112" s="25"/>
      <c r="E112" s="41">
        <v>105</v>
      </c>
      <c r="F112" s="22">
        <f t="shared" si="9"/>
        <v>350</v>
      </c>
      <c r="G112" s="52"/>
      <c r="H112" s="48">
        <f t="shared" si="7"/>
        <v>0.4</v>
      </c>
    </row>
    <row r="113" spans="2:8" x14ac:dyDescent="0.2">
      <c r="B113" s="32">
        <v>106</v>
      </c>
      <c r="C113" s="40">
        <f t="shared" si="10"/>
        <v>0.3</v>
      </c>
      <c r="D113" s="25"/>
      <c r="E113" s="41">
        <v>106</v>
      </c>
      <c r="F113" s="22">
        <f t="shared" si="9"/>
        <v>350</v>
      </c>
      <c r="G113" s="52"/>
      <c r="H113" s="48">
        <f t="shared" si="7"/>
        <v>0.4</v>
      </c>
    </row>
    <row r="114" spans="2:8" x14ac:dyDescent="0.2">
      <c r="B114" s="32">
        <v>107</v>
      </c>
      <c r="C114" s="40">
        <f t="shared" si="10"/>
        <v>0.3</v>
      </c>
      <c r="D114" s="25"/>
      <c r="E114" s="41">
        <v>107</v>
      </c>
      <c r="F114" s="22">
        <f t="shared" si="9"/>
        <v>350</v>
      </c>
      <c r="G114" s="52"/>
      <c r="H114" s="48">
        <f t="shared" ref="H114:H145" si="11">E$5</f>
        <v>0.4</v>
      </c>
    </row>
    <row r="115" spans="2:8" x14ac:dyDescent="0.2">
      <c r="B115" s="32">
        <v>108</v>
      </c>
      <c r="C115" s="40">
        <f t="shared" si="10"/>
        <v>0.3</v>
      </c>
      <c r="D115" s="25"/>
      <c r="E115" s="41">
        <v>108</v>
      </c>
      <c r="F115" s="22">
        <f t="shared" si="9"/>
        <v>350</v>
      </c>
      <c r="G115" s="52"/>
      <c r="H115" s="48">
        <f t="shared" si="11"/>
        <v>0.4</v>
      </c>
    </row>
    <row r="116" spans="2:8" x14ac:dyDescent="0.2">
      <c r="B116" s="32">
        <v>109</v>
      </c>
      <c r="C116" s="40">
        <f t="shared" si="10"/>
        <v>0.3</v>
      </c>
      <c r="D116" s="25"/>
      <c r="E116" s="41">
        <v>109</v>
      </c>
      <c r="F116" s="22">
        <f t="shared" si="9"/>
        <v>350</v>
      </c>
      <c r="G116" s="52"/>
      <c r="H116" s="48">
        <f t="shared" si="11"/>
        <v>0.4</v>
      </c>
    </row>
    <row r="117" spans="2:8" x14ac:dyDescent="0.2">
      <c r="B117" s="32">
        <v>110</v>
      </c>
      <c r="C117" s="40">
        <f t="shared" si="10"/>
        <v>0.3</v>
      </c>
      <c r="D117" s="25"/>
      <c r="E117" s="41">
        <v>110</v>
      </c>
      <c r="F117" s="22">
        <f t="shared" si="9"/>
        <v>350</v>
      </c>
      <c r="G117" s="52"/>
      <c r="H117" s="48">
        <f t="shared" si="11"/>
        <v>0.4</v>
      </c>
    </row>
    <row r="118" spans="2:8" x14ac:dyDescent="0.2">
      <c r="B118" s="32">
        <v>111</v>
      </c>
      <c r="C118" s="40">
        <f t="shared" si="10"/>
        <v>0.3</v>
      </c>
      <c r="D118" s="25"/>
      <c r="E118" s="41">
        <v>111</v>
      </c>
      <c r="F118" s="22">
        <f t="shared" si="9"/>
        <v>350</v>
      </c>
      <c r="G118" s="52"/>
      <c r="H118" s="48">
        <f t="shared" si="11"/>
        <v>0.4</v>
      </c>
    </row>
    <row r="119" spans="2:8" x14ac:dyDescent="0.2">
      <c r="B119" s="32">
        <v>112</v>
      </c>
      <c r="C119" s="40">
        <f t="shared" si="10"/>
        <v>0.3</v>
      </c>
      <c r="D119" s="25"/>
      <c r="E119" s="41">
        <v>112</v>
      </c>
      <c r="F119" s="22">
        <f t="shared" si="9"/>
        <v>350</v>
      </c>
      <c r="G119" s="52"/>
      <c r="H119" s="48">
        <f t="shared" si="11"/>
        <v>0.4</v>
      </c>
    </row>
    <row r="120" spans="2:8" x14ac:dyDescent="0.2">
      <c r="B120" s="32">
        <v>113</v>
      </c>
      <c r="C120" s="40">
        <f t="shared" si="10"/>
        <v>0.3</v>
      </c>
      <c r="D120" s="25"/>
      <c r="E120" s="41">
        <v>113</v>
      </c>
      <c r="F120" s="22">
        <f t="shared" si="9"/>
        <v>350</v>
      </c>
      <c r="G120" s="52"/>
      <c r="H120" s="48">
        <f t="shared" si="11"/>
        <v>0.4</v>
      </c>
    </row>
    <row r="121" spans="2:8" x14ac:dyDescent="0.2">
      <c r="B121" s="32">
        <v>114</v>
      </c>
      <c r="C121" s="40">
        <f t="shared" si="10"/>
        <v>0.3</v>
      </c>
      <c r="D121" s="25"/>
      <c r="E121" s="41">
        <v>114</v>
      </c>
      <c r="F121" s="22">
        <f t="shared" si="9"/>
        <v>350</v>
      </c>
      <c r="G121" s="52"/>
      <c r="H121" s="48">
        <f t="shared" si="11"/>
        <v>0.4</v>
      </c>
    </row>
    <row r="122" spans="2:8" x14ac:dyDescent="0.2">
      <c r="B122" s="32">
        <v>115</v>
      </c>
      <c r="C122" s="40">
        <f t="shared" si="10"/>
        <v>0.3</v>
      </c>
      <c r="D122" s="25"/>
      <c r="E122" s="41">
        <v>115</v>
      </c>
      <c r="F122" s="22">
        <f t="shared" si="9"/>
        <v>350</v>
      </c>
      <c r="G122" s="52"/>
      <c r="H122" s="48">
        <f t="shared" si="11"/>
        <v>0.4</v>
      </c>
    </row>
    <row r="123" spans="2:8" x14ac:dyDescent="0.2">
      <c r="B123" s="32">
        <v>116</v>
      </c>
      <c r="C123" s="40">
        <f t="shared" si="10"/>
        <v>0.3</v>
      </c>
      <c r="D123" s="25"/>
      <c r="E123" s="41">
        <v>116</v>
      </c>
      <c r="F123" s="22">
        <f t="shared" si="9"/>
        <v>350</v>
      </c>
      <c r="G123" s="52"/>
      <c r="H123" s="48">
        <f t="shared" si="11"/>
        <v>0.4</v>
      </c>
    </row>
    <row r="124" spans="2:8" x14ac:dyDescent="0.2">
      <c r="B124" s="32">
        <v>117</v>
      </c>
      <c r="C124" s="40">
        <f t="shared" si="10"/>
        <v>0.3</v>
      </c>
      <c r="D124" s="25"/>
      <c r="E124" s="41">
        <v>117</v>
      </c>
      <c r="F124" s="22">
        <f t="shared" si="9"/>
        <v>350</v>
      </c>
      <c r="G124" s="52"/>
      <c r="H124" s="48">
        <f t="shared" si="11"/>
        <v>0.4</v>
      </c>
    </row>
    <row r="125" spans="2:8" x14ac:dyDescent="0.2">
      <c r="B125" s="32">
        <v>118</v>
      </c>
      <c r="C125" s="40">
        <f t="shared" si="10"/>
        <v>0.3</v>
      </c>
      <c r="D125" s="25"/>
      <c r="E125" s="41">
        <v>118</v>
      </c>
      <c r="F125" s="22">
        <f t="shared" si="9"/>
        <v>350</v>
      </c>
      <c r="G125" s="52"/>
      <c r="H125" s="48">
        <f t="shared" si="11"/>
        <v>0.4</v>
      </c>
    </row>
    <row r="126" spans="2:8" x14ac:dyDescent="0.2">
      <c r="B126" s="32">
        <v>119</v>
      </c>
      <c r="C126" s="40">
        <f t="shared" si="10"/>
        <v>0.3</v>
      </c>
      <c r="D126" s="25"/>
      <c r="E126" s="41">
        <v>119</v>
      </c>
      <c r="F126" s="22">
        <f t="shared" si="9"/>
        <v>350</v>
      </c>
      <c r="G126" s="52"/>
      <c r="H126" s="48">
        <f t="shared" si="11"/>
        <v>0.4</v>
      </c>
    </row>
    <row r="127" spans="2:8" x14ac:dyDescent="0.2">
      <c r="B127" s="32">
        <v>120</v>
      </c>
      <c r="C127" s="40">
        <f t="shared" si="10"/>
        <v>0.3</v>
      </c>
      <c r="D127" s="25"/>
      <c r="E127" s="41">
        <v>120</v>
      </c>
      <c r="F127" s="22">
        <f t="shared" si="9"/>
        <v>350</v>
      </c>
      <c r="G127" s="52"/>
      <c r="H127" s="48">
        <f t="shared" si="11"/>
        <v>0.4</v>
      </c>
    </row>
    <row r="128" spans="2:8" x14ac:dyDescent="0.2">
      <c r="B128" s="32">
        <v>121</v>
      </c>
      <c r="C128" s="40">
        <f t="shared" si="10"/>
        <v>0.3</v>
      </c>
      <c r="D128" s="25"/>
      <c r="E128" s="41">
        <v>121</v>
      </c>
      <c r="F128" s="22">
        <f t="shared" si="9"/>
        <v>350</v>
      </c>
      <c r="G128" s="52"/>
      <c r="H128" s="48">
        <f t="shared" si="11"/>
        <v>0.4</v>
      </c>
    </row>
    <row r="129" spans="2:8" x14ac:dyDescent="0.2">
      <c r="B129" s="32">
        <v>122</v>
      </c>
      <c r="C129" s="40">
        <f t="shared" si="10"/>
        <v>0.3</v>
      </c>
      <c r="D129" s="25"/>
      <c r="E129" s="41">
        <v>122</v>
      </c>
      <c r="F129" s="22">
        <f t="shared" si="9"/>
        <v>350</v>
      </c>
      <c r="G129" s="52"/>
      <c r="H129" s="48">
        <f t="shared" si="11"/>
        <v>0.4</v>
      </c>
    </row>
    <row r="130" spans="2:8" x14ac:dyDescent="0.2">
      <c r="B130" s="32">
        <v>123</v>
      </c>
      <c r="C130" s="40">
        <f t="shared" si="10"/>
        <v>0.3</v>
      </c>
      <c r="D130" s="25"/>
      <c r="E130" s="41">
        <v>123</v>
      </c>
      <c r="F130" s="22">
        <f t="shared" si="9"/>
        <v>350</v>
      </c>
      <c r="G130" s="52"/>
      <c r="H130" s="48">
        <f t="shared" si="11"/>
        <v>0.4</v>
      </c>
    </row>
    <row r="131" spans="2:8" x14ac:dyDescent="0.2">
      <c r="B131" s="32">
        <v>124</v>
      </c>
      <c r="C131" s="40">
        <f t="shared" si="10"/>
        <v>0.3</v>
      </c>
      <c r="D131" s="25"/>
      <c r="E131" s="41">
        <v>124</v>
      </c>
      <c r="F131" s="22">
        <f t="shared" si="9"/>
        <v>350</v>
      </c>
      <c r="G131" s="52"/>
      <c r="H131" s="48">
        <f t="shared" si="11"/>
        <v>0.4</v>
      </c>
    </row>
    <row r="132" spans="2:8" x14ac:dyDescent="0.2">
      <c r="B132" s="32">
        <v>125</v>
      </c>
      <c r="C132" s="40">
        <f t="shared" si="10"/>
        <v>0.3</v>
      </c>
      <c r="D132" s="25"/>
      <c r="E132" s="41">
        <v>125</v>
      </c>
      <c r="F132" s="22">
        <f t="shared" si="9"/>
        <v>350</v>
      </c>
      <c r="G132" s="52"/>
      <c r="H132" s="48">
        <f t="shared" si="11"/>
        <v>0.4</v>
      </c>
    </row>
    <row r="133" spans="2:8" x14ac:dyDescent="0.2">
      <c r="B133" s="32">
        <v>126</v>
      </c>
      <c r="C133" s="40">
        <f t="shared" si="10"/>
        <v>0.3</v>
      </c>
      <c r="D133" s="25"/>
      <c r="E133" s="41">
        <v>126</v>
      </c>
      <c r="F133" s="22">
        <f t="shared" si="9"/>
        <v>350</v>
      </c>
      <c r="G133" s="52"/>
      <c r="H133" s="48">
        <f t="shared" si="11"/>
        <v>0.4</v>
      </c>
    </row>
    <row r="134" spans="2:8" x14ac:dyDescent="0.2">
      <c r="B134" s="32">
        <v>127</v>
      </c>
      <c r="C134" s="40">
        <f t="shared" si="10"/>
        <v>0.3</v>
      </c>
      <c r="D134" s="25"/>
      <c r="E134" s="41">
        <v>127</v>
      </c>
      <c r="F134" s="22">
        <f t="shared" si="9"/>
        <v>350</v>
      </c>
      <c r="G134" s="52"/>
      <c r="H134" s="48">
        <f t="shared" si="11"/>
        <v>0.4</v>
      </c>
    </row>
    <row r="135" spans="2:8" x14ac:dyDescent="0.2">
      <c r="B135" s="32">
        <v>128</v>
      </c>
      <c r="C135" s="40">
        <f t="shared" si="10"/>
        <v>0.3</v>
      </c>
      <c r="D135" s="25"/>
      <c r="E135" s="41">
        <v>128</v>
      </c>
      <c r="F135" s="22">
        <f t="shared" si="9"/>
        <v>350</v>
      </c>
      <c r="G135" s="52"/>
      <c r="H135" s="48">
        <f t="shared" si="11"/>
        <v>0.4</v>
      </c>
    </row>
    <row r="136" spans="2:8" x14ac:dyDescent="0.2">
      <c r="B136" s="32">
        <v>129</v>
      </c>
      <c r="C136" s="40">
        <f t="shared" si="10"/>
        <v>0.3</v>
      </c>
      <c r="D136" s="25"/>
      <c r="E136" s="41">
        <v>129</v>
      </c>
      <c r="F136" s="22">
        <f t="shared" si="9"/>
        <v>350</v>
      </c>
      <c r="G136" s="52"/>
      <c r="H136" s="48">
        <f t="shared" si="11"/>
        <v>0.4</v>
      </c>
    </row>
    <row r="137" spans="2:8" x14ac:dyDescent="0.2">
      <c r="B137" s="32">
        <v>130</v>
      </c>
      <c r="C137" s="40">
        <f t="shared" si="10"/>
        <v>0.3</v>
      </c>
      <c r="D137" s="25"/>
      <c r="E137" s="41">
        <v>130</v>
      </c>
      <c r="F137" s="22">
        <f t="shared" si="9"/>
        <v>350</v>
      </c>
      <c r="G137" s="52"/>
      <c r="H137" s="48">
        <f t="shared" si="11"/>
        <v>0.4</v>
      </c>
    </row>
    <row r="138" spans="2:8" x14ac:dyDescent="0.2">
      <c r="B138" s="32">
        <v>131</v>
      </c>
      <c r="C138" s="40">
        <f t="shared" si="10"/>
        <v>0.3</v>
      </c>
      <c r="D138" s="25"/>
      <c r="E138" s="41">
        <v>131</v>
      </c>
      <c r="F138" s="22">
        <f t="shared" si="9"/>
        <v>350</v>
      </c>
      <c r="G138" s="52"/>
      <c r="H138" s="48">
        <f t="shared" si="11"/>
        <v>0.4</v>
      </c>
    </row>
    <row r="139" spans="2:8" x14ac:dyDescent="0.2">
      <c r="B139" s="32">
        <v>132</v>
      </c>
      <c r="C139" s="40">
        <f t="shared" si="10"/>
        <v>0.3</v>
      </c>
      <c r="D139" s="25"/>
      <c r="E139" s="41">
        <v>132</v>
      </c>
      <c r="F139" s="22">
        <f t="shared" si="9"/>
        <v>350</v>
      </c>
      <c r="G139" s="52"/>
      <c r="H139" s="48">
        <f t="shared" si="11"/>
        <v>0.4</v>
      </c>
    </row>
    <row r="140" spans="2:8" x14ac:dyDescent="0.2">
      <c r="B140" s="32">
        <v>133</v>
      </c>
      <c r="C140" s="40">
        <f t="shared" si="10"/>
        <v>0.3</v>
      </c>
      <c r="D140" s="25"/>
      <c r="E140" s="41">
        <v>133</v>
      </c>
      <c r="F140" s="22">
        <f t="shared" si="9"/>
        <v>350</v>
      </c>
      <c r="G140" s="52"/>
      <c r="H140" s="48">
        <f t="shared" si="11"/>
        <v>0.4</v>
      </c>
    </row>
    <row r="141" spans="2:8" x14ac:dyDescent="0.2">
      <c r="B141" s="32">
        <v>134</v>
      </c>
      <c r="C141" s="40">
        <f t="shared" si="10"/>
        <v>0.3</v>
      </c>
      <c r="D141" s="25"/>
      <c r="E141" s="41">
        <v>134</v>
      </c>
      <c r="F141" s="22">
        <f t="shared" si="9"/>
        <v>350</v>
      </c>
      <c r="G141" s="52"/>
      <c r="H141" s="48">
        <f t="shared" si="11"/>
        <v>0.4</v>
      </c>
    </row>
    <row r="142" spans="2:8" x14ac:dyDescent="0.2">
      <c r="B142" s="32">
        <v>135</v>
      </c>
      <c r="C142" s="40">
        <f t="shared" si="10"/>
        <v>0.3</v>
      </c>
      <c r="D142" s="25"/>
      <c r="E142" s="41">
        <v>135</v>
      </c>
      <c r="F142" s="22">
        <f t="shared" si="9"/>
        <v>350</v>
      </c>
      <c r="G142" s="52"/>
      <c r="H142" s="48">
        <f t="shared" si="11"/>
        <v>0.4</v>
      </c>
    </row>
    <row r="143" spans="2:8" x14ac:dyDescent="0.2">
      <c r="B143" s="32">
        <v>136</v>
      </c>
      <c r="C143" s="40">
        <f t="shared" si="10"/>
        <v>0.3</v>
      </c>
      <c r="D143" s="25"/>
      <c r="E143" s="41">
        <v>136</v>
      </c>
      <c r="F143" s="22">
        <f t="shared" si="9"/>
        <v>350</v>
      </c>
      <c r="G143" s="52"/>
      <c r="H143" s="48">
        <f t="shared" si="11"/>
        <v>0.4</v>
      </c>
    </row>
    <row r="144" spans="2:8" x14ac:dyDescent="0.2">
      <c r="B144" s="32">
        <v>137</v>
      </c>
      <c r="C144" s="40">
        <f t="shared" si="10"/>
        <v>0.3</v>
      </c>
      <c r="D144" s="25"/>
      <c r="E144" s="41">
        <v>137</v>
      </c>
      <c r="F144" s="22">
        <f t="shared" si="9"/>
        <v>350</v>
      </c>
      <c r="G144" s="52"/>
      <c r="H144" s="48">
        <f t="shared" si="11"/>
        <v>0.4</v>
      </c>
    </row>
    <row r="145" spans="2:8" x14ac:dyDescent="0.2">
      <c r="B145" s="32">
        <v>138</v>
      </c>
      <c r="C145" s="40">
        <f t="shared" si="10"/>
        <v>0.3</v>
      </c>
      <c r="D145" s="25"/>
      <c r="E145" s="41">
        <v>138</v>
      </c>
      <c r="F145" s="22">
        <f t="shared" si="9"/>
        <v>350</v>
      </c>
      <c r="G145" s="52"/>
      <c r="H145" s="48">
        <f t="shared" si="11"/>
        <v>0.4</v>
      </c>
    </row>
    <row r="146" spans="2:8" x14ac:dyDescent="0.2">
      <c r="B146" s="32">
        <v>139</v>
      </c>
      <c r="C146" s="40">
        <f t="shared" si="10"/>
        <v>0.3</v>
      </c>
      <c r="D146" s="25"/>
      <c r="E146" s="41">
        <v>139</v>
      </c>
      <c r="F146" s="22">
        <f t="shared" si="9"/>
        <v>350</v>
      </c>
      <c r="G146" s="52"/>
      <c r="H146" s="48">
        <f t="shared" ref="H146:H177" si="12">E$5</f>
        <v>0.4</v>
      </c>
    </row>
    <row r="147" spans="2:8" x14ac:dyDescent="0.2">
      <c r="B147" s="32">
        <v>140</v>
      </c>
      <c r="C147" s="40">
        <f t="shared" si="10"/>
        <v>0.3</v>
      </c>
      <c r="D147" s="25"/>
      <c r="E147" s="41">
        <v>140</v>
      </c>
      <c r="F147" s="22">
        <f t="shared" si="9"/>
        <v>350</v>
      </c>
      <c r="G147" s="52"/>
      <c r="H147" s="48">
        <f t="shared" si="12"/>
        <v>0.4</v>
      </c>
    </row>
    <row r="148" spans="2:8" x14ac:dyDescent="0.2">
      <c r="B148" s="32">
        <v>141</v>
      </c>
      <c r="C148" s="40">
        <f t="shared" si="10"/>
        <v>0.3</v>
      </c>
      <c r="D148" s="25"/>
      <c r="E148" s="41">
        <v>141</v>
      </c>
      <c r="F148" s="22">
        <f t="shared" ref="F148:F206" si="13">E$2</f>
        <v>350</v>
      </c>
      <c r="G148" s="52"/>
      <c r="H148" s="48">
        <f t="shared" si="12"/>
        <v>0.4</v>
      </c>
    </row>
    <row r="149" spans="2:8" x14ac:dyDescent="0.2">
      <c r="B149" s="32">
        <v>142</v>
      </c>
      <c r="C149" s="40">
        <f t="shared" si="10"/>
        <v>0.3</v>
      </c>
      <c r="D149" s="25"/>
      <c r="E149" s="41">
        <v>142</v>
      </c>
      <c r="F149" s="22">
        <f t="shared" si="13"/>
        <v>350</v>
      </c>
      <c r="G149" s="52"/>
      <c r="H149" s="48">
        <f t="shared" si="12"/>
        <v>0.4</v>
      </c>
    </row>
    <row r="150" spans="2:8" x14ac:dyDescent="0.2">
      <c r="B150" s="32">
        <v>143</v>
      </c>
      <c r="C150" s="40">
        <f t="shared" si="10"/>
        <v>0.3</v>
      </c>
      <c r="D150" s="25"/>
      <c r="E150" s="41">
        <v>143</v>
      </c>
      <c r="F150" s="22">
        <f t="shared" si="13"/>
        <v>350</v>
      </c>
      <c r="G150" s="52"/>
      <c r="H150" s="48">
        <f t="shared" si="12"/>
        <v>0.4</v>
      </c>
    </row>
    <row r="151" spans="2:8" x14ac:dyDescent="0.2">
      <c r="B151" s="32">
        <v>144</v>
      </c>
      <c r="C151" s="40">
        <f t="shared" si="10"/>
        <v>0.3</v>
      </c>
      <c r="D151" s="25"/>
      <c r="E151" s="41">
        <v>144</v>
      </c>
      <c r="F151" s="22">
        <f t="shared" si="13"/>
        <v>350</v>
      </c>
      <c r="G151" s="52"/>
      <c r="H151" s="48">
        <f t="shared" si="12"/>
        <v>0.4</v>
      </c>
    </row>
    <row r="152" spans="2:8" x14ac:dyDescent="0.2">
      <c r="B152" s="32">
        <v>145</v>
      </c>
      <c r="C152" s="40">
        <f t="shared" si="10"/>
        <v>0.3</v>
      </c>
      <c r="D152" s="25"/>
      <c r="E152" s="41">
        <v>145</v>
      </c>
      <c r="F152" s="22">
        <f t="shared" si="13"/>
        <v>350</v>
      </c>
      <c r="G152" s="52"/>
      <c r="H152" s="48">
        <f t="shared" si="12"/>
        <v>0.4</v>
      </c>
    </row>
    <row r="153" spans="2:8" x14ac:dyDescent="0.2">
      <c r="B153" s="32">
        <v>146</v>
      </c>
      <c r="C153" s="40">
        <f t="shared" si="10"/>
        <v>0.3</v>
      </c>
      <c r="D153" s="25"/>
      <c r="E153" s="41">
        <v>146</v>
      </c>
      <c r="F153" s="22">
        <f t="shared" si="13"/>
        <v>350</v>
      </c>
      <c r="G153" s="52"/>
      <c r="H153" s="48">
        <f t="shared" si="12"/>
        <v>0.4</v>
      </c>
    </row>
    <row r="154" spans="2:8" x14ac:dyDescent="0.2">
      <c r="B154" s="32">
        <v>147</v>
      </c>
      <c r="C154" s="40">
        <f t="shared" si="10"/>
        <v>0.3</v>
      </c>
      <c r="D154" s="25"/>
      <c r="E154" s="41">
        <v>147</v>
      </c>
      <c r="F154" s="22">
        <f t="shared" si="13"/>
        <v>350</v>
      </c>
      <c r="G154" s="52"/>
      <c r="H154" s="48">
        <f t="shared" si="12"/>
        <v>0.4</v>
      </c>
    </row>
    <row r="155" spans="2:8" x14ac:dyDescent="0.2">
      <c r="B155" s="32">
        <v>148</v>
      </c>
      <c r="C155" s="40">
        <f t="shared" si="10"/>
        <v>0.3</v>
      </c>
      <c r="D155" s="25"/>
      <c r="E155" s="41">
        <v>148</v>
      </c>
      <c r="F155" s="22">
        <f t="shared" si="13"/>
        <v>350</v>
      </c>
      <c r="G155" s="52"/>
      <c r="H155" s="48">
        <f t="shared" si="12"/>
        <v>0.4</v>
      </c>
    </row>
    <row r="156" spans="2:8" x14ac:dyDescent="0.2">
      <c r="B156" s="32">
        <v>149</v>
      </c>
      <c r="C156" s="40">
        <f t="shared" si="10"/>
        <v>0.3</v>
      </c>
      <c r="D156" s="25"/>
      <c r="E156" s="41">
        <v>149</v>
      </c>
      <c r="F156" s="22">
        <f t="shared" si="13"/>
        <v>350</v>
      </c>
      <c r="G156" s="52"/>
      <c r="H156" s="48">
        <f t="shared" si="12"/>
        <v>0.4</v>
      </c>
    </row>
    <row r="157" spans="2:8" x14ac:dyDescent="0.2">
      <c r="B157" s="32">
        <v>150</v>
      </c>
      <c r="C157" s="40">
        <f t="shared" si="10"/>
        <v>0.3</v>
      </c>
      <c r="D157" s="25"/>
      <c r="E157" s="41">
        <v>150</v>
      </c>
      <c r="F157" s="22">
        <f t="shared" si="13"/>
        <v>350</v>
      </c>
      <c r="G157" s="52"/>
      <c r="H157" s="48">
        <f t="shared" si="12"/>
        <v>0.4</v>
      </c>
    </row>
    <row r="158" spans="2:8" x14ac:dyDescent="0.2">
      <c r="B158" s="32">
        <v>151</v>
      </c>
      <c r="C158" s="40">
        <f t="shared" si="10"/>
        <v>0.3</v>
      </c>
      <c r="D158" s="25"/>
      <c r="E158" s="41">
        <v>151</v>
      </c>
      <c r="F158" s="22">
        <f t="shared" si="13"/>
        <v>350</v>
      </c>
      <c r="G158" s="52"/>
      <c r="H158" s="48">
        <f t="shared" si="12"/>
        <v>0.4</v>
      </c>
    </row>
    <row r="159" spans="2:8" x14ac:dyDescent="0.2">
      <c r="B159" s="32">
        <v>152</v>
      </c>
      <c r="C159" s="40">
        <f t="shared" si="10"/>
        <v>0.3</v>
      </c>
      <c r="D159" s="25"/>
      <c r="E159" s="41">
        <v>152</v>
      </c>
      <c r="F159" s="22">
        <f t="shared" si="13"/>
        <v>350</v>
      </c>
      <c r="G159" s="52"/>
      <c r="H159" s="48">
        <f t="shared" si="12"/>
        <v>0.4</v>
      </c>
    </row>
    <row r="160" spans="2:8" x14ac:dyDescent="0.2">
      <c r="B160" s="32">
        <v>153</v>
      </c>
      <c r="C160" s="40">
        <f t="shared" si="10"/>
        <v>0.3</v>
      </c>
      <c r="D160" s="25"/>
      <c r="E160" s="41">
        <v>153</v>
      </c>
      <c r="F160" s="22">
        <f t="shared" si="13"/>
        <v>350</v>
      </c>
      <c r="G160" s="52"/>
      <c r="H160" s="48">
        <f t="shared" si="12"/>
        <v>0.4</v>
      </c>
    </row>
    <row r="161" spans="2:8" x14ac:dyDescent="0.2">
      <c r="B161" s="32">
        <v>154</v>
      </c>
      <c r="C161" s="40">
        <f t="shared" si="10"/>
        <v>0.3</v>
      </c>
      <c r="D161" s="25"/>
      <c r="E161" s="41">
        <v>154</v>
      </c>
      <c r="F161" s="22">
        <f t="shared" si="13"/>
        <v>350</v>
      </c>
      <c r="G161" s="52"/>
      <c r="H161" s="48">
        <f t="shared" si="12"/>
        <v>0.4</v>
      </c>
    </row>
    <row r="162" spans="2:8" x14ac:dyDescent="0.2">
      <c r="B162" s="32">
        <v>155</v>
      </c>
      <c r="C162" s="40">
        <f t="shared" si="10"/>
        <v>0.3</v>
      </c>
      <c r="D162" s="25"/>
      <c r="E162" s="41">
        <v>155</v>
      </c>
      <c r="F162" s="22">
        <f t="shared" si="13"/>
        <v>350</v>
      </c>
      <c r="G162" s="52"/>
      <c r="H162" s="48">
        <f t="shared" si="12"/>
        <v>0.4</v>
      </c>
    </row>
    <row r="163" spans="2:8" x14ac:dyDescent="0.2">
      <c r="B163" s="32">
        <v>156</v>
      </c>
      <c r="C163" s="40">
        <f t="shared" si="10"/>
        <v>0.3</v>
      </c>
      <c r="D163" s="25"/>
      <c r="E163" s="41">
        <v>156</v>
      </c>
      <c r="F163" s="22">
        <f t="shared" si="13"/>
        <v>350</v>
      </c>
      <c r="G163" s="52"/>
      <c r="H163" s="48">
        <f t="shared" si="12"/>
        <v>0.4</v>
      </c>
    </row>
    <row r="164" spans="2:8" x14ac:dyDescent="0.2">
      <c r="B164" s="32">
        <v>157</v>
      </c>
      <c r="C164" s="40">
        <f t="shared" si="10"/>
        <v>0.3</v>
      </c>
      <c r="D164" s="25"/>
      <c r="E164" s="41">
        <v>157</v>
      </c>
      <c r="F164" s="22">
        <f t="shared" si="13"/>
        <v>350</v>
      </c>
      <c r="G164" s="52"/>
      <c r="H164" s="48">
        <f t="shared" si="12"/>
        <v>0.4</v>
      </c>
    </row>
    <row r="165" spans="2:8" x14ac:dyDescent="0.2">
      <c r="B165" s="32">
        <v>158</v>
      </c>
      <c r="C165" s="40">
        <f t="shared" si="10"/>
        <v>0.3</v>
      </c>
      <c r="D165" s="25"/>
      <c r="E165" s="41">
        <v>158</v>
      </c>
      <c r="F165" s="22">
        <f t="shared" si="13"/>
        <v>350</v>
      </c>
      <c r="G165" s="52"/>
      <c r="H165" s="48">
        <f t="shared" si="12"/>
        <v>0.4</v>
      </c>
    </row>
    <row r="166" spans="2:8" x14ac:dyDescent="0.2">
      <c r="B166" s="32">
        <v>159</v>
      </c>
      <c r="C166" s="40">
        <f t="shared" si="10"/>
        <v>0.3</v>
      </c>
      <c r="D166" s="25"/>
      <c r="E166" s="41">
        <v>159</v>
      </c>
      <c r="F166" s="22">
        <f t="shared" si="13"/>
        <v>350</v>
      </c>
      <c r="G166" s="52"/>
      <c r="H166" s="48">
        <f t="shared" si="12"/>
        <v>0.4</v>
      </c>
    </row>
    <row r="167" spans="2:8" x14ac:dyDescent="0.2">
      <c r="B167" s="32">
        <v>160</v>
      </c>
      <c r="C167" s="40">
        <f t="shared" si="10"/>
        <v>0.3</v>
      </c>
      <c r="D167" s="25"/>
      <c r="E167" s="41">
        <v>160</v>
      </c>
      <c r="F167" s="22">
        <f t="shared" si="13"/>
        <v>350</v>
      </c>
      <c r="G167" s="52"/>
      <c r="H167" s="48">
        <f t="shared" si="12"/>
        <v>0.4</v>
      </c>
    </row>
    <row r="168" spans="2:8" x14ac:dyDescent="0.2">
      <c r="B168" s="32">
        <v>161</v>
      </c>
      <c r="C168" s="40">
        <f t="shared" si="10"/>
        <v>0.3</v>
      </c>
      <c r="D168" s="25"/>
      <c r="E168" s="41">
        <v>161</v>
      </c>
      <c r="F168" s="22">
        <f t="shared" si="13"/>
        <v>350</v>
      </c>
      <c r="G168" s="52"/>
      <c r="H168" s="48">
        <f t="shared" si="12"/>
        <v>0.4</v>
      </c>
    </row>
    <row r="169" spans="2:8" x14ac:dyDescent="0.2">
      <c r="B169" s="32">
        <v>162</v>
      </c>
      <c r="C169" s="40">
        <f t="shared" si="10"/>
        <v>0.3</v>
      </c>
      <c r="D169" s="25"/>
      <c r="E169" s="41">
        <v>162</v>
      </c>
      <c r="F169" s="22">
        <f t="shared" si="13"/>
        <v>350</v>
      </c>
      <c r="G169" s="52"/>
      <c r="H169" s="48">
        <f t="shared" si="12"/>
        <v>0.4</v>
      </c>
    </row>
    <row r="170" spans="2:8" x14ac:dyDescent="0.2">
      <c r="B170" s="32">
        <v>163</v>
      </c>
      <c r="C170" s="40">
        <f t="shared" si="10"/>
        <v>0.3</v>
      </c>
      <c r="D170" s="25"/>
      <c r="E170" s="41">
        <v>163</v>
      </c>
      <c r="F170" s="22">
        <f t="shared" si="13"/>
        <v>350</v>
      </c>
      <c r="G170" s="52"/>
      <c r="H170" s="48">
        <f t="shared" si="12"/>
        <v>0.4</v>
      </c>
    </row>
    <row r="171" spans="2:8" x14ac:dyDescent="0.2">
      <c r="B171" s="32">
        <v>164</v>
      </c>
      <c r="C171" s="40">
        <f t="shared" si="10"/>
        <v>0.3</v>
      </c>
      <c r="D171" s="25"/>
      <c r="E171" s="41">
        <v>164</v>
      </c>
      <c r="F171" s="22">
        <f t="shared" si="13"/>
        <v>350</v>
      </c>
      <c r="G171" s="52"/>
      <c r="H171" s="48">
        <f t="shared" si="12"/>
        <v>0.4</v>
      </c>
    </row>
    <row r="172" spans="2:8" x14ac:dyDescent="0.2">
      <c r="B172" s="32">
        <v>165</v>
      </c>
      <c r="C172" s="40">
        <f t="shared" ref="C172:C206" si="14">E$3</f>
        <v>0.3</v>
      </c>
      <c r="D172" s="25"/>
      <c r="E172" s="41">
        <v>165</v>
      </c>
      <c r="F172" s="22">
        <f t="shared" si="13"/>
        <v>350</v>
      </c>
      <c r="G172" s="52"/>
      <c r="H172" s="48">
        <f t="shared" si="12"/>
        <v>0.4</v>
      </c>
    </row>
    <row r="173" spans="2:8" x14ac:dyDescent="0.2">
      <c r="B173" s="32">
        <v>166</v>
      </c>
      <c r="C173" s="40">
        <f t="shared" si="14"/>
        <v>0.3</v>
      </c>
      <c r="D173" s="25"/>
      <c r="E173" s="41">
        <v>166</v>
      </c>
      <c r="F173" s="22">
        <f t="shared" si="13"/>
        <v>350</v>
      </c>
      <c r="G173" s="52"/>
      <c r="H173" s="48">
        <f t="shared" si="12"/>
        <v>0.4</v>
      </c>
    </row>
    <row r="174" spans="2:8" x14ac:dyDescent="0.2">
      <c r="B174" s="32">
        <v>167</v>
      </c>
      <c r="C174" s="40">
        <f t="shared" si="14"/>
        <v>0.3</v>
      </c>
      <c r="D174" s="25"/>
      <c r="E174" s="41">
        <v>167</v>
      </c>
      <c r="F174" s="22">
        <f t="shared" si="13"/>
        <v>350</v>
      </c>
      <c r="G174" s="52"/>
      <c r="H174" s="48">
        <f t="shared" si="12"/>
        <v>0.4</v>
      </c>
    </row>
    <row r="175" spans="2:8" x14ac:dyDescent="0.2">
      <c r="B175" s="32">
        <v>168</v>
      </c>
      <c r="C175" s="40">
        <f t="shared" si="14"/>
        <v>0.3</v>
      </c>
      <c r="D175" s="25"/>
      <c r="E175" s="41">
        <v>168</v>
      </c>
      <c r="F175" s="22">
        <f t="shared" si="13"/>
        <v>350</v>
      </c>
      <c r="G175" s="52"/>
      <c r="H175" s="48">
        <f t="shared" si="12"/>
        <v>0.4</v>
      </c>
    </row>
    <row r="176" spans="2:8" x14ac:dyDescent="0.2">
      <c r="B176" s="32">
        <v>169</v>
      </c>
      <c r="C176" s="40">
        <f t="shared" si="14"/>
        <v>0.3</v>
      </c>
      <c r="D176" s="25"/>
      <c r="E176" s="41">
        <v>169</v>
      </c>
      <c r="F176" s="22">
        <f t="shared" si="13"/>
        <v>350</v>
      </c>
      <c r="G176" s="52"/>
      <c r="H176" s="48">
        <f t="shared" si="12"/>
        <v>0.4</v>
      </c>
    </row>
    <row r="177" spans="2:8" x14ac:dyDescent="0.2">
      <c r="B177" s="32">
        <v>170</v>
      </c>
      <c r="C177" s="40">
        <f t="shared" si="14"/>
        <v>0.3</v>
      </c>
      <c r="D177" s="25"/>
      <c r="E177" s="41">
        <v>170</v>
      </c>
      <c r="F177" s="22">
        <f t="shared" si="13"/>
        <v>350</v>
      </c>
      <c r="G177" s="52"/>
      <c r="H177" s="48">
        <f t="shared" si="12"/>
        <v>0.4</v>
      </c>
    </row>
    <row r="178" spans="2:8" x14ac:dyDescent="0.2">
      <c r="B178" s="32">
        <v>171</v>
      </c>
      <c r="C178" s="40">
        <f t="shared" si="14"/>
        <v>0.3</v>
      </c>
      <c r="D178" s="25"/>
      <c r="E178" s="41">
        <v>171</v>
      </c>
      <c r="F178" s="22">
        <f t="shared" si="13"/>
        <v>350</v>
      </c>
      <c r="G178" s="52"/>
      <c r="H178" s="48">
        <f t="shared" ref="H178:H206" si="15">E$5</f>
        <v>0.4</v>
      </c>
    </row>
    <row r="179" spans="2:8" x14ac:dyDescent="0.2">
      <c r="B179" s="32">
        <v>172</v>
      </c>
      <c r="C179" s="40">
        <f t="shared" si="14"/>
        <v>0.3</v>
      </c>
      <c r="D179" s="25"/>
      <c r="E179" s="41">
        <v>172</v>
      </c>
      <c r="F179" s="22">
        <f t="shared" si="13"/>
        <v>350</v>
      </c>
      <c r="G179" s="52"/>
      <c r="H179" s="48">
        <f t="shared" si="15"/>
        <v>0.4</v>
      </c>
    </row>
    <row r="180" spans="2:8" x14ac:dyDescent="0.2">
      <c r="B180" s="32">
        <v>173</v>
      </c>
      <c r="C180" s="40">
        <f t="shared" si="14"/>
        <v>0.3</v>
      </c>
      <c r="D180" s="25"/>
      <c r="E180" s="41">
        <v>173</v>
      </c>
      <c r="F180" s="22">
        <f t="shared" si="13"/>
        <v>350</v>
      </c>
      <c r="G180" s="52"/>
      <c r="H180" s="48">
        <f t="shared" si="15"/>
        <v>0.4</v>
      </c>
    </row>
    <row r="181" spans="2:8" x14ac:dyDescent="0.2">
      <c r="B181" s="32">
        <v>174</v>
      </c>
      <c r="C181" s="40">
        <f t="shared" si="14"/>
        <v>0.3</v>
      </c>
      <c r="D181" s="25"/>
      <c r="E181" s="41">
        <v>174</v>
      </c>
      <c r="F181" s="22">
        <f t="shared" si="13"/>
        <v>350</v>
      </c>
      <c r="G181" s="52"/>
      <c r="H181" s="48">
        <f t="shared" si="15"/>
        <v>0.4</v>
      </c>
    </row>
    <row r="182" spans="2:8" x14ac:dyDescent="0.2">
      <c r="B182" s="32">
        <v>175</v>
      </c>
      <c r="C182" s="40">
        <f t="shared" si="14"/>
        <v>0.3</v>
      </c>
      <c r="D182" s="25"/>
      <c r="E182" s="41">
        <v>175</v>
      </c>
      <c r="F182" s="22">
        <f t="shared" si="13"/>
        <v>350</v>
      </c>
      <c r="G182" s="52"/>
      <c r="H182" s="48">
        <f t="shared" si="15"/>
        <v>0.4</v>
      </c>
    </row>
    <row r="183" spans="2:8" x14ac:dyDescent="0.2">
      <c r="B183" s="32">
        <v>176</v>
      </c>
      <c r="C183" s="40">
        <f t="shared" si="14"/>
        <v>0.3</v>
      </c>
      <c r="D183" s="25"/>
      <c r="E183" s="41">
        <v>176</v>
      </c>
      <c r="F183" s="22">
        <f t="shared" si="13"/>
        <v>350</v>
      </c>
      <c r="G183" s="52"/>
      <c r="H183" s="48">
        <f t="shared" si="15"/>
        <v>0.4</v>
      </c>
    </row>
    <row r="184" spans="2:8" x14ac:dyDescent="0.2">
      <c r="B184" s="32">
        <v>177</v>
      </c>
      <c r="C184" s="40">
        <f t="shared" si="14"/>
        <v>0.3</v>
      </c>
      <c r="D184" s="25"/>
      <c r="E184" s="41">
        <v>177</v>
      </c>
      <c r="F184" s="22">
        <f t="shared" si="13"/>
        <v>350</v>
      </c>
      <c r="G184" s="52"/>
      <c r="H184" s="48">
        <f t="shared" si="15"/>
        <v>0.4</v>
      </c>
    </row>
    <row r="185" spans="2:8" x14ac:dyDescent="0.2">
      <c r="B185" s="32">
        <v>178</v>
      </c>
      <c r="C185" s="40">
        <f t="shared" si="14"/>
        <v>0.3</v>
      </c>
      <c r="D185" s="25"/>
      <c r="E185" s="41">
        <v>178</v>
      </c>
      <c r="F185" s="22">
        <f t="shared" si="13"/>
        <v>350</v>
      </c>
      <c r="G185" s="52"/>
      <c r="H185" s="48">
        <f t="shared" si="15"/>
        <v>0.4</v>
      </c>
    </row>
    <row r="186" spans="2:8" x14ac:dyDescent="0.2">
      <c r="B186" s="32">
        <v>179</v>
      </c>
      <c r="C186" s="40">
        <f t="shared" si="14"/>
        <v>0.3</v>
      </c>
      <c r="D186" s="25"/>
      <c r="E186" s="41">
        <v>179</v>
      </c>
      <c r="F186" s="22">
        <f t="shared" si="13"/>
        <v>350</v>
      </c>
      <c r="G186" s="52"/>
      <c r="H186" s="48">
        <f t="shared" si="15"/>
        <v>0.4</v>
      </c>
    </row>
    <row r="187" spans="2:8" x14ac:dyDescent="0.2">
      <c r="B187" s="32">
        <v>180</v>
      </c>
      <c r="C187" s="40">
        <f t="shared" si="14"/>
        <v>0.3</v>
      </c>
      <c r="D187" s="25"/>
      <c r="E187" s="41">
        <v>180</v>
      </c>
      <c r="F187" s="22">
        <f t="shared" si="13"/>
        <v>350</v>
      </c>
      <c r="G187" s="52"/>
      <c r="H187" s="48">
        <f t="shared" si="15"/>
        <v>0.4</v>
      </c>
    </row>
    <row r="188" spans="2:8" x14ac:dyDescent="0.2">
      <c r="B188" s="32">
        <v>181</v>
      </c>
      <c r="C188" s="40">
        <f t="shared" si="14"/>
        <v>0.3</v>
      </c>
      <c r="D188" s="25"/>
      <c r="E188" s="41">
        <v>181</v>
      </c>
      <c r="F188" s="22">
        <f t="shared" si="13"/>
        <v>350</v>
      </c>
      <c r="G188" s="52"/>
      <c r="H188" s="48">
        <f t="shared" si="15"/>
        <v>0.4</v>
      </c>
    </row>
    <row r="189" spans="2:8" x14ac:dyDescent="0.2">
      <c r="B189" s="32">
        <v>182</v>
      </c>
      <c r="C189" s="40">
        <f t="shared" si="14"/>
        <v>0.3</v>
      </c>
      <c r="D189" s="25"/>
      <c r="E189" s="41">
        <v>182</v>
      </c>
      <c r="F189" s="22">
        <f t="shared" si="13"/>
        <v>350</v>
      </c>
      <c r="G189" s="52"/>
      <c r="H189" s="48">
        <f t="shared" si="15"/>
        <v>0.4</v>
      </c>
    </row>
    <row r="190" spans="2:8" x14ac:dyDescent="0.2">
      <c r="B190" s="32">
        <v>183</v>
      </c>
      <c r="C190" s="40">
        <f t="shared" si="14"/>
        <v>0.3</v>
      </c>
      <c r="D190" s="25"/>
      <c r="E190" s="41">
        <v>183</v>
      </c>
      <c r="F190" s="22">
        <f t="shared" si="13"/>
        <v>350</v>
      </c>
      <c r="G190" s="52"/>
      <c r="H190" s="48">
        <f t="shared" si="15"/>
        <v>0.4</v>
      </c>
    </row>
    <row r="191" spans="2:8" x14ac:dyDescent="0.2">
      <c r="B191" s="32">
        <v>184</v>
      </c>
      <c r="C191" s="40">
        <f t="shared" si="14"/>
        <v>0.3</v>
      </c>
      <c r="D191" s="25"/>
      <c r="E191" s="41">
        <v>184</v>
      </c>
      <c r="F191" s="22">
        <f t="shared" si="13"/>
        <v>350</v>
      </c>
      <c r="G191" s="52"/>
      <c r="H191" s="48">
        <f t="shared" si="15"/>
        <v>0.4</v>
      </c>
    </row>
    <row r="192" spans="2:8" x14ac:dyDescent="0.2">
      <c r="B192" s="32">
        <v>185</v>
      </c>
      <c r="C192" s="40">
        <f t="shared" si="14"/>
        <v>0.3</v>
      </c>
      <c r="D192" s="25"/>
      <c r="E192" s="41">
        <v>185</v>
      </c>
      <c r="F192" s="22">
        <f t="shared" si="13"/>
        <v>350</v>
      </c>
      <c r="G192" s="52"/>
      <c r="H192" s="48">
        <f t="shared" si="15"/>
        <v>0.4</v>
      </c>
    </row>
    <row r="193" spans="2:8" x14ac:dyDescent="0.2">
      <c r="B193" s="32">
        <v>186</v>
      </c>
      <c r="C193" s="40">
        <f t="shared" si="14"/>
        <v>0.3</v>
      </c>
      <c r="D193" s="25"/>
      <c r="E193" s="41">
        <v>186</v>
      </c>
      <c r="F193" s="22">
        <f t="shared" si="13"/>
        <v>350</v>
      </c>
      <c r="G193" s="52"/>
      <c r="H193" s="48">
        <f t="shared" si="15"/>
        <v>0.4</v>
      </c>
    </row>
    <row r="194" spans="2:8" x14ac:dyDescent="0.2">
      <c r="B194" s="32">
        <v>187</v>
      </c>
      <c r="C194" s="40">
        <f t="shared" si="14"/>
        <v>0.3</v>
      </c>
      <c r="D194" s="25"/>
      <c r="E194" s="41">
        <v>187</v>
      </c>
      <c r="F194" s="22">
        <f t="shared" si="13"/>
        <v>350</v>
      </c>
      <c r="G194" s="52"/>
      <c r="H194" s="48">
        <f t="shared" si="15"/>
        <v>0.4</v>
      </c>
    </row>
    <row r="195" spans="2:8" x14ac:dyDescent="0.2">
      <c r="B195" s="32">
        <v>188</v>
      </c>
      <c r="C195" s="40">
        <f t="shared" si="14"/>
        <v>0.3</v>
      </c>
      <c r="D195" s="25"/>
      <c r="E195" s="41">
        <v>188</v>
      </c>
      <c r="F195" s="22">
        <f t="shared" si="13"/>
        <v>350</v>
      </c>
      <c r="G195" s="52"/>
      <c r="H195" s="48">
        <f t="shared" si="15"/>
        <v>0.4</v>
      </c>
    </row>
    <row r="196" spans="2:8" x14ac:dyDescent="0.2">
      <c r="B196" s="32">
        <v>189</v>
      </c>
      <c r="C196" s="40">
        <f t="shared" si="14"/>
        <v>0.3</v>
      </c>
      <c r="D196" s="25"/>
      <c r="E196" s="41">
        <v>189</v>
      </c>
      <c r="F196" s="22">
        <f t="shared" si="13"/>
        <v>350</v>
      </c>
      <c r="G196" s="52"/>
      <c r="H196" s="48">
        <f t="shared" si="15"/>
        <v>0.4</v>
      </c>
    </row>
    <row r="197" spans="2:8" x14ac:dyDescent="0.2">
      <c r="B197" s="32">
        <v>190</v>
      </c>
      <c r="C197" s="40">
        <f t="shared" si="14"/>
        <v>0.3</v>
      </c>
      <c r="D197" s="25"/>
      <c r="E197" s="41">
        <v>190</v>
      </c>
      <c r="F197" s="22">
        <f t="shared" si="13"/>
        <v>350</v>
      </c>
      <c r="G197" s="52"/>
      <c r="H197" s="48">
        <f t="shared" si="15"/>
        <v>0.4</v>
      </c>
    </row>
    <row r="198" spans="2:8" x14ac:dyDescent="0.2">
      <c r="B198" s="32">
        <v>191</v>
      </c>
      <c r="C198" s="40">
        <f t="shared" si="14"/>
        <v>0.3</v>
      </c>
      <c r="D198" s="25"/>
      <c r="E198" s="41">
        <v>191</v>
      </c>
      <c r="F198" s="22">
        <f t="shared" si="13"/>
        <v>350</v>
      </c>
      <c r="G198" s="52"/>
      <c r="H198" s="48">
        <f t="shared" si="15"/>
        <v>0.4</v>
      </c>
    </row>
    <row r="199" spans="2:8" x14ac:dyDescent="0.2">
      <c r="B199" s="32">
        <v>192</v>
      </c>
      <c r="C199" s="40">
        <f t="shared" si="14"/>
        <v>0.3</v>
      </c>
      <c r="D199" s="25"/>
      <c r="E199" s="41">
        <v>192</v>
      </c>
      <c r="F199" s="22">
        <f t="shared" si="13"/>
        <v>350</v>
      </c>
      <c r="G199" s="52"/>
      <c r="H199" s="48">
        <f t="shared" si="15"/>
        <v>0.4</v>
      </c>
    </row>
    <row r="200" spans="2:8" x14ac:dyDescent="0.2">
      <c r="B200" s="32">
        <v>193</v>
      </c>
      <c r="C200" s="40">
        <f t="shared" si="14"/>
        <v>0.3</v>
      </c>
      <c r="D200" s="25"/>
      <c r="E200" s="41">
        <v>193</v>
      </c>
      <c r="F200" s="22">
        <f t="shared" si="13"/>
        <v>350</v>
      </c>
      <c r="G200" s="52"/>
      <c r="H200" s="48">
        <f t="shared" si="15"/>
        <v>0.4</v>
      </c>
    </row>
    <row r="201" spans="2:8" x14ac:dyDescent="0.2">
      <c r="B201" s="32">
        <v>194</v>
      </c>
      <c r="C201" s="40">
        <f t="shared" si="14"/>
        <v>0.3</v>
      </c>
      <c r="D201" s="25"/>
      <c r="E201" s="41">
        <v>194</v>
      </c>
      <c r="F201" s="22">
        <f t="shared" si="13"/>
        <v>350</v>
      </c>
      <c r="G201" s="52"/>
      <c r="H201" s="48">
        <f t="shared" si="15"/>
        <v>0.4</v>
      </c>
    </row>
    <row r="202" spans="2:8" x14ac:dyDescent="0.2">
      <c r="B202" s="32">
        <v>195</v>
      </c>
      <c r="C202" s="40">
        <f t="shared" si="14"/>
        <v>0.3</v>
      </c>
      <c r="D202" s="25"/>
      <c r="E202" s="41">
        <v>195</v>
      </c>
      <c r="F202" s="22">
        <f t="shared" si="13"/>
        <v>350</v>
      </c>
      <c r="G202" s="52"/>
      <c r="H202" s="48">
        <f t="shared" si="15"/>
        <v>0.4</v>
      </c>
    </row>
    <row r="203" spans="2:8" x14ac:dyDescent="0.2">
      <c r="B203" s="32">
        <v>196</v>
      </c>
      <c r="C203" s="40">
        <f t="shared" si="14"/>
        <v>0.3</v>
      </c>
      <c r="D203" s="25"/>
      <c r="E203" s="41">
        <v>196</v>
      </c>
      <c r="F203" s="22">
        <f t="shared" si="13"/>
        <v>350</v>
      </c>
      <c r="G203" s="52"/>
      <c r="H203" s="48">
        <f t="shared" si="15"/>
        <v>0.4</v>
      </c>
    </row>
    <row r="204" spans="2:8" x14ac:dyDescent="0.2">
      <c r="B204" s="32">
        <v>197</v>
      </c>
      <c r="C204" s="40">
        <f t="shared" si="14"/>
        <v>0.3</v>
      </c>
      <c r="D204" s="25"/>
      <c r="E204" s="41">
        <v>197</v>
      </c>
      <c r="F204" s="22">
        <f t="shared" si="13"/>
        <v>350</v>
      </c>
      <c r="G204" s="52"/>
      <c r="H204" s="48">
        <f t="shared" si="15"/>
        <v>0.4</v>
      </c>
    </row>
    <row r="205" spans="2:8" x14ac:dyDescent="0.2">
      <c r="B205" s="32">
        <v>198</v>
      </c>
      <c r="C205" s="40">
        <f t="shared" si="14"/>
        <v>0.3</v>
      </c>
      <c r="D205" s="25"/>
      <c r="E205" s="41">
        <v>198</v>
      </c>
      <c r="F205" s="22">
        <f t="shared" si="13"/>
        <v>350</v>
      </c>
      <c r="G205" s="52"/>
      <c r="H205" s="48">
        <f t="shared" si="15"/>
        <v>0.4</v>
      </c>
    </row>
    <row r="206" spans="2:8" x14ac:dyDescent="0.2">
      <c r="B206" s="32">
        <v>199</v>
      </c>
      <c r="C206" s="40">
        <f t="shared" si="14"/>
        <v>0.3</v>
      </c>
      <c r="D206" s="25"/>
      <c r="E206" s="41">
        <v>199</v>
      </c>
      <c r="F206" s="22">
        <f t="shared" si="13"/>
        <v>350</v>
      </c>
      <c r="G206" s="52"/>
      <c r="H206" s="48">
        <f t="shared" si="15"/>
        <v>0.4</v>
      </c>
    </row>
  </sheetData>
  <sheetProtection algorithmName="SHA-512" hashValue="ZtnGuydPghm6/IfHSqDmHQ9PTGWzdYn3eB4R4IrEC/IllPzqkhz0QsWeMYbbElp8s5py2emJW6DpxVZid8nxQA==" saltValue="vyUhjrsGppdQPcoeNM+BeQ==" spinCount="100000" sheet="1" formatCells="0" formatColumns="0" formatRows="0" insertColumns="0" insertRows="0" insertHyperlinks="0" deleteColumns="0" deleteRows="0" sort="0" autoFilter="0" pivotTables="0"/>
  <mergeCells count="3">
    <mergeCell ref="H1:H6"/>
    <mergeCell ref="G1:G6"/>
    <mergeCell ref="B4:F4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H15" sqref="H15"/>
    </sheetView>
  </sheetViews>
  <sheetFormatPr defaultRowHeight="14.25" x14ac:dyDescent="0.2"/>
  <cols>
    <col min="1" max="1" width="13.125" customWidth="1"/>
    <col min="4" max="4" width="10" customWidth="1"/>
    <col min="5" max="5" width="9.875" customWidth="1"/>
    <col min="6" max="6" width="11.25" customWidth="1"/>
    <col min="7" max="7" width="9.625" customWidth="1"/>
    <col min="8" max="8" width="7.25" customWidth="1"/>
    <col min="9" max="9" width="8.125" customWidth="1"/>
    <col min="10" max="10" width="14.875" customWidth="1"/>
  </cols>
  <sheetData>
    <row r="1" spans="1:13" ht="15" x14ac:dyDescent="0.25">
      <c r="F1" s="103" t="s">
        <v>48</v>
      </c>
      <c r="G1" s="104"/>
      <c r="H1" s="23">
        <v>350</v>
      </c>
      <c r="I1" s="31" t="s">
        <v>25</v>
      </c>
    </row>
    <row r="2" spans="1:13" ht="15" x14ac:dyDescent="0.25">
      <c r="A2" s="100" t="s">
        <v>21</v>
      </c>
      <c r="B2" s="101"/>
      <c r="C2" s="101"/>
      <c r="D2" s="101"/>
      <c r="E2" s="101"/>
      <c r="F2" s="101"/>
      <c r="G2" s="101"/>
      <c r="H2" s="101"/>
      <c r="I2" s="102"/>
    </row>
    <row r="3" spans="1:13" ht="20.100000000000001" customHeight="1" x14ac:dyDescent="0.25">
      <c r="A3" s="34" t="s">
        <v>22</v>
      </c>
      <c r="B3" s="35" t="s">
        <v>6</v>
      </c>
      <c r="C3" s="35" t="s">
        <v>5</v>
      </c>
      <c r="D3" s="35" t="s">
        <v>34</v>
      </c>
      <c r="E3" s="35" t="s">
        <v>36</v>
      </c>
      <c r="F3" s="35" t="s">
        <v>35</v>
      </c>
      <c r="G3" s="36" t="s">
        <v>24</v>
      </c>
      <c r="H3" s="108" t="s">
        <v>23</v>
      </c>
      <c r="I3" s="108"/>
    </row>
    <row r="4" spans="1:13" ht="20.100000000000001" customHeight="1" x14ac:dyDescent="0.2">
      <c r="A4" s="31" t="s">
        <v>26</v>
      </c>
      <c r="B4" s="27">
        <v>0</v>
      </c>
      <c r="C4" s="27">
        <v>37</v>
      </c>
      <c r="D4" s="47">
        <v>0.2</v>
      </c>
      <c r="E4" s="37">
        <f>(C4*10.7639)+((C4*D4)*10.7639)</f>
        <v>477.91715999999997</v>
      </c>
      <c r="F4" s="38">
        <f>(C4*10.7639)*H$1</f>
        <v>139392.505</v>
      </c>
      <c r="G4" s="39">
        <f t="shared" ref="G4:G7" si="0">(B4*E4)/10.7639</f>
        <v>0</v>
      </c>
      <c r="H4" s="105">
        <f>(B4*(C4*10.7639))*H$1</f>
        <v>0</v>
      </c>
      <c r="I4" s="106"/>
    </row>
    <row r="5" spans="1:13" ht="20.100000000000001" customHeight="1" x14ac:dyDescent="0.2">
      <c r="A5" s="31" t="s">
        <v>27</v>
      </c>
      <c r="B5" s="27">
        <v>2</v>
      </c>
      <c r="C5" s="27">
        <v>50</v>
      </c>
      <c r="D5" s="47">
        <v>0.2</v>
      </c>
      <c r="E5" s="37">
        <f t="shared" ref="E5:E10" si="1">(C5*10.7639)+((C5*D5)*10.7639)</f>
        <v>645.83399999999995</v>
      </c>
      <c r="F5" s="39">
        <f t="shared" ref="F5:F10" si="2">(C5*10.7639)*H$1</f>
        <v>188368.24999999997</v>
      </c>
      <c r="G5" s="39">
        <f t="shared" si="0"/>
        <v>120</v>
      </c>
      <c r="H5" s="105">
        <f t="shared" ref="H5:H10" si="3">(B5*(C5*10.7639))*H$1</f>
        <v>376736.49999999994</v>
      </c>
      <c r="I5" s="106"/>
      <c r="K5" s="53"/>
      <c r="M5" s="53"/>
    </row>
    <row r="6" spans="1:13" ht="20.100000000000001" customHeight="1" x14ac:dyDescent="0.2">
      <c r="A6" s="31" t="s">
        <v>28</v>
      </c>
      <c r="B6" s="27">
        <v>0</v>
      </c>
      <c r="C6" s="27">
        <v>62</v>
      </c>
      <c r="D6" s="47">
        <v>0.2</v>
      </c>
      <c r="E6" s="37">
        <f t="shared" si="1"/>
        <v>800.83416</v>
      </c>
      <c r="F6" s="39">
        <f t="shared" si="2"/>
        <v>233576.63</v>
      </c>
      <c r="G6" s="39">
        <f t="shared" si="0"/>
        <v>0</v>
      </c>
      <c r="H6" s="105">
        <f t="shared" si="3"/>
        <v>0</v>
      </c>
      <c r="I6" s="106"/>
      <c r="K6" s="53"/>
      <c r="M6" s="53"/>
    </row>
    <row r="7" spans="1:13" ht="20.100000000000001" customHeight="1" x14ac:dyDescent="0.2">
      <c r="A7" s="31" t="s">
        <v>29</v>
      </c>
      <c r="B7" s="27">
        <v>2</v>
      </c>
      <c r="C7" s="27">
        <v>70</v>
      </c>
      <c r="D7" s="47">
        <v>0.2</v>
      </c>
      <c r="E7" s="37">
        <f t="shared" si="1"/>
        <v>904.16759999999999</v>
      </c>
      <c r="F7" s="39">
        <f t="shared" si="2"/>
        <v>263715.55</v>
      </c>
      <c r="G7" s="39">
        <f t="shared" si="0"/>
        <v>168</v>
      </c>
      <c r="H7" s="105">
        <f t="shared" si="3"/>
        <v>527431.1</v>
      </c>
      <c r="I7" s="106"/>
      <c r="K7" s="53"/>
      <c r="M7" s="53"/>
    </row>
    <row r="8" spans="1:13" ht="20.100000000000001" customHeight="1" x14ac:dyDescent="0.2">
      <c r="A8" s="31" t="s">
        <v>30</v>
      </c>
      <c r="B8" s="27">
        <v>2</v>
      </c>
      <c r="C8" s="27">
        <v>79</v>
      </c>
      <c r="D8" s="48">
        <v>0</v>
      </c>
      <c r="E8" s="37">
        <f t="shared" si="1"/>
        <v>850.34809999999993</v>
      </c>
      <c r="F8" s="39">
        <f t="shared" si="2"/>
        <v>297621.83499999996</v>
      </c>
      <c r="G8" s="38">
        <f>(B8*E8)/10.7639</f>
        <v>158</v>
      </c>
      <c r="H8" s="105">
        <f t="shared" si="3"/>
        <v>595243.66999999993</v>
      </c>
      <c r="I8" s="106"/>
    </row>
    <row r="9" spans="1:13" ht="20.100000000000001" customHeight="1" x14ac:dyDescent="0.2">
      <c r="A9" s="31" t="s">
        <v>31</v>
      </c>
      <c r="B9" s="27">
        <v>0</v>
      </c>
      <c r="C9" s="27">
        <v>95</v>
      </c>
      <c r="D9" s="48">
        <v>0</v>
      </c>
      <c r="E9" s="37">
        <f t="shared" si="1"/>
        <v>1022.5704999999999</v>
      </c>
      <c r="F9" s="39">
        <f t="shared" si="2"/>
        <v>357899.67499999999</v>
      </c>
      <c r="G9" s="39">
        <f>(B9*E9)/10.7639</f>
        <v>0</v>
      </c>
      <c r="H9" s="105">
        <f t="shared" si="3"/>
        <v>0</v>
      </c>
      <c r="I9" s="106"/>
    </row>
    <row r="10" spans="1:13" ht="20.100000000000001" customHeight="1" x14ac:dyDescent="0.2">
      <c r="A10" s="31" t="s">
        <v>32</v>
      </c>
      <c r="B10" s="27">
        <v>0</v>
      </c>
      <c r="C10" s="27">
        <v>106</v>
      </c>
      <c r="D10" s="48">
        <v>0</v>
      </c>
      <c r="E10" s="37">
        <f t="shared" si="1"/>
        <v>1140.9733999999999</v>
      </c>
      <c r="F10" s="39">
        <f t="shared" si="2"/>
        <v>399340.68999999994</v>
      </c>
      <c r="G10" s="39">
        <f>(B10*E10)/10.7639</f>
        <v>0</v>
      </c>
      <c r="H10" s="105">
        <f t="shared" si="3"/>
        <v>0</v>
      </c>
      <c r="I10" s="106"/>
    </row>
    <row r="11" spans="1:13" ht="20.100000000000001" customHeight="1" x14ac:dyDescent="0.25">
      <c r="A11" s="31"/>
      <c r="B11" s="54">
        <f>SUM(B4:B10)</f>
        <v>6</v>
      </c>
      <c r="C11" s="34"/>
      <c r="D11" s="34"/>
      <c r="E11" s="34"/>
      <c r="F11" s="34"/>
      <c r="G11" s="55">
        <f>SUM(G4:G9)</f>
        <v>446</v>
      </c>
      <c r="H11" s="107">
        <f>SUM(H4:H9)</f>
        <v>1499411.2699999998</v>
      </c>
      <c r="I11" s="107"/>
    </row>
  </sheetData>
  <mergeCells count="11">
    <mergeCell ref="A2:I2"/>
    <mergeCell ref="F1:G1"/>
    <mergeCell ref="H9:I9"/>
    <mergeCell ref="H10:I10"/>
    <mergeCell ref="H11:I11"/>
    <mergeCell ref="H3:I3"/>
    <mergeCell ref="H4:I4"/>
    <mergeCell ref="H5:I5"/>
    <mergeCell ref="H6:I6"/>
    <mergeCell ref="H7:I7"/>
    <mergeCell ref="H8:I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Inputs</vt:lpstr>
      <vt:lpstr>Tables</vt:lpstr>
      <vt:lpstr>Scheme modelling</vt:lpstr>
    </vt:vector>
  </TitlesOfParts>
  <Company>Crawley Borough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Allison, Russell</dc:creator>
  <cp:lastModifiedBy>Doe, Lewis</cp:lastModifiedBy>
  <cp:lastPrinted>2017-05-02T11:46:09Z</cp:lastPrinted>
  <dcterms:created xsi:type="dcterms:W3CDTF">2017-04-27T11:59:41Z</dcterms:created>
  <dcterms:modified xsi:type="dcterms:W3CDTF">2017-06-20T14:11:45Z</dcterms:modified>
</cp:coreProperties>
</file>